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95" activeTab="4"/>
  </bookViews>
  <sheets>
    <sheet name="Hoja1" sheetId="1" r:id="rId1"/>
    <sheet name="Hoja2" sheetId="2" r:id="rId2"/>
    <sheet name="Hoja4" sheetId="3" r:id="rId3"/>
    <sheet name="Hoja3" sheetId="4" r:id="rId4"/>
    <sheet name="Resumen de variables " sheetId="5" r:id="rId5"/>
  </sheets>
  <definedNames/>
  <calcPr fullCalcOnLoad="1"/>
</workbook>
</file>

<file path=xl/sharedStrings.xml><?xml version="1.0" encoding="utf-8"?>
<sst xmlns="http://schemas.openxmlformats.org/spreadsheetml/2006/main" count="586" uniqueCount="264">
  <si>
    <t>Postulantes</t>
  </si>
  <si>
    <t>Ingresantes</t>
  </si>
  <si>
    <t>Población Estudiantil Pregrado</t>
  </si>
  <si>
    <t>Población Estudiantil Posgrado</t>
  </si>
  <si>
    <t>Graduados de Bachiller</t>
  </si>
  <si>
    <t>Titulados</t>
  </si>
  <si>
    <t xml:space="preserve">Maestro </t>
  </si>
  <si>
    <t>Doctor</t>
  </si>
  <si>
    <t>Docentes</t>
  </si>
  <si>
    <t>Administrativos</t>
  </si>
  <si>
    <t>Presupuesto de la UNALM</t>
  </si>
  <si>
    <t>N°</t>
  </si>
  <si>
    <t>Variables</t>
  </si>
  <si>
    <t>Vacantes</t>
  </si>
  <si>
    <t>Alumnos de Pregrado</t>
  </si>
  <si>
    <t>Alumnos de Posgrado</t>
  </si>
  <si>
    <t>Egresados</t>
  </si>
  <si>
    <t>Grados de Maestro</t>
  </si>
  <si>
    <t>Grados de Doctor</t>
  </si>
  <si>
    <t xml:space="preserve">Presupuesto UNALM </t>
  </si>
  <si>
    <t>S/.70,407,483</t>
  </si>
  <si>
    <t>S/.71,972,728</t>
  </si>
  <si>
    <t>S/.94,549,969</t>
  </si>
  <si>
    <t>S/.96,646,805</t>
  </si>
  <si>
    <t>S/.107,000,492</t>
  </si>
  <si>
    <t>S/.125,725,124</t>
  </si>
  <si>
    <t>S/.124,906,244</t>
  </si>
  <si>
    <t>S/.144,327,064</t>
  </si>
  <si>
    <t>S/.162,639,547</t>
  </si>
  <si>
    <t>S/. 147450729</t>
  </si>
  <si>
    <t>Cantidad de vacantes por facultad</t>
  </si>
  <si>
    <t>FACULTAD</t>
  </si>
  <si>
    <t>I</t>
  </si>
  <si>
    <t>II</t>
  </si>
  <si>
    <t>AGRONOMIA</t>
  </si>
  <si>
    <t>CIENCIAS</t>
  </si>
  <si>
    <t>ING. FORESTAL</t>
  </si>
  <si>
    <t>ECONOMÍA Y PLANIFICACIÓN</t>
  </si>
  <si>
    <t>ING. AGRÍCOLA</t>
  </si>
  <si>
    <t>IND. ALIMENTARIAS</t>
  </si>
  <si>
    <t>PESQUERÍA</t>
  </si>
  <si>
    <t>ZOOTECNIA</t>
  </si>
  <si>
    <t>TOTAL</t>
  </si>
  <si>
    <t>VACANTES APROBADAS</t>
  </si>
  <si>
    <t>VACANTES SUPERNUMERADAS</t>
  </si>
  <si>
    <t>BIOLOGÍA</t>
  </si>
  <si>
    <t>METEOROLOGÍA</t>
  </si>
  <si>
    <t>INGENIERÍA FORESTAL</t>
  </si>
  <si>
    <t>ECONOMÍA</t>
  </si>
  <si>
    <t>ESTADÍSTICA E INFORMÁTICA</t>
  </si>
  <si>
    <t>ING. EN GESTIÓN EMPRESARIAL</t>
  </si>
  <si>
    <t>INGENIERIA AGRÍCOLA</t>
  </si>
  <si>
    <t>INDUSTRIAS ALIMENTARIAS</t>
  </si>
  <si>
    <t>Agronomia</t>
  </si>
  <si>
    <t>Ciencias</t>
  </si>
  <si>
    <t>Ciencias F.</t>
  </si>
  <si>
    <t>Econ. y Planf.</t>
  </si>
  <si>
    <t>Ing. Agrícola</t>
  </si>
  <si>
    <t>Zootecnia</t>
  </si>
  <si>
    <t>Pesquería</t>
  </si>
  <si>
    <t>Ind. Alimentarias</t>
  </si>
  <si>
    <t>Vac. Supernumeradas</t>
  </si>
  <si>
    <t>INGENIERÍA AMBIENTAL</t>
  </si>
  <si>
    <t>PESQUERIA</t>
  </si>
  <si>
    <t>VACANTES SUPERNUMERADA</t>
  </si>
  <si>
    <t>l</t>
  </si>
  <si>
    <t>ll</t>
  </si>
  <si>
    <t>Total</t>
  </si>
  <si>
    <t>%</t>
  </si>
  <si>
    <t>ESPECIALIDAD</t>
  </si>
  <si>
    <t>postulantes</t>
  </si>
  <si>
    <t>F</t>
  </si>
  <si>
    <t>M</t>
  </si>
  <si>
    <t>2018 - I</t>
  </si>
  <si>
    <t>2018 - II</t>
  </si>
  <si>
    <t>POSTULANTES</t>
  </si>
  <si>
    <t>CARRERAS</t>
  </si>
  <si>
    <t>C5</t>
  </si>
  <si>
    <t>C4</t>
  </si>
  <si>
    <t>G3</t>
  </si>
  <si>
    <t>C3</t>
  </si>
  <si>
    <t>G2</t>
  </si>
  <si>
    <t>C2</t>
  </si>
  <si>
    <t>C1</t>
  </si>
  <si>
    <t>G4</t>
  </si>
  <si>
    <t>COLEGIO PRIVADO</t>
  </si>
  <si>
    <t>COLEGIO ESTATAL</t>
  </si>
  <si>
    <t>PARTICULAR</t>
  </si>
  <si>
    <t>MINEDU</t>
  </si>
  <si>
    <t>CARRERA</t>
  </si>
  <si>
    <t>C7</t>
  </si>
  <si>
    <t>INGRESANTES 2018</t>
  </si>
  <si>
    <t>C8</t>
  </si>
  <si>
    <t xml:space="preserve">Ingresantes </t>
  </si>
  <si>
    <t>Variación</t>
  </si>
  <si>
    <t>C9</t>
  </si>
  <si>
    <t>INGRESANTES</t>
  </si>
  <si>
    <t>POST/INGRES</t>
  </si>
  <si>
    <t>POBLACION</t>
  </si>
  <si>
    <t>P-I</t>
  </si>
  <si>
    <t>Población Estudiantil</t>
  </si>
  <si>
    <t>C11</t>
  </si>
  <si>
    <t>C10</t>
  </si>
  <si>
    <t>MATRICULADOS</t>
  </si>
  <si>
    <t>G5</t>
  </si>
  <si>
    <t>G6 - G7</t>
  </si>
  <si>
    <t>C12</t>
  </si>
  <si>
    <t>C13 EBT</t>
  </si>
  <si>
    <t>EGRESADOS</t>
  </si>
  <si>
    <t>2018 -I</t>
  </si>
  <si>
    <t>2018 -II</t>
  </si>
  <si>
    <t>AGRONOMÍA</t>
  </si>
  <si>
    <t>ING. AMBIENTAL</t>
  </si>
  <si>
    <t>ING. ESTADÍSTICA INFORMÁTICA</t>
  </si>
  <si>
    <t>ING. GESTIÓN EMPRESARIAL</t>
  </si>
  <si>
    <t>INGENIERÍA AGRÍCOLA</t>
  </si>
  <si>
    <t>C14</t>
  </si>
  <si>
    <t>G8</t>
  </si>
  <si>
    <t>E XF</t>
  </si>
  <si>
    <t>EXC</t>
  </si>
  <si>
    <t>C15</t>
  </si>
  <si>
    <t>Tasa de Crecimiento</t>
  </si>
  <si>
    <t>-</t>
  </si>
  <si>
    <t>G9</t>
  </si>
  <si>
    <t>C16</t>
  </si>
  <si>
    <t>BxE</t>
  </si>
  <si>
    <t>T</t>
  </si>
  <si>
    <t>BACHILLER 2018 - I</t>
  </si>
  <si>
    <t>BACHILLER 2018 -II</t>
  </si>
  <si>
    <t>BACHILLERES</t>
  </si>
  <si>
    <t>TITULADOS</t>
  </si>
  <si>
    <t>G11</t>
  </si>
  <si>
    <t>C18 POSGRADO</t>
  </si>
  <si>
    <t xml:space="preserve">VACANTES </t>
  </si>
  <si>
    <t>ADMITIDOS</t>
  </si>
  <si>
    <t>MAESTRIA</t>
  </si>
  <si>
    <t>DOCTORADO</t>
  </si>
  <si>
    <t>G12</t>
  </si>
  <si>
    <t>C19</t>
  </si>
  <si>
    <t>SUBTOTAL</t>
  </si>
  <si>
    <t>C20</t>
  </si>
  <si>
    <t>Docentes Nombrados</t>
  </si>
  <si>
    <t>Docentes Contratados</t>
  </si>
  <si>
    <t>2018 - l</t>
  </si>
  <si>
    <t>2018 - ll</t>
  </si>
  <si>
    <t xml:space="preserve">Docentes Principal </t>
  </si>
  <si>
    <t>Docentes Asociados</t>
  </si>
  <si>
    <t>Docentes Auxiliar</t>
  </si>
  <si>
    <t>Clase B</t>
  </si>
  <si>
    <t>Clase C</t>
  </si>
  <si>
    <t>C21</t>
  </si>
  <si>
    <t>Docentes Principal</t>
  </si>
  <si>
    <t>Clase A</t>
  </si>
  <si>
    <t>Jefe de Práctica</t>
  </si>
  <si>
    <t>DC - B32</t>
  </si>
  <si>
    <t>C22</t>
  </si>
  <si>
    <t>Admiistrativo</t>
  </si>
  <si>
    <t>Adm. Nombrado</t>
  </si>
  <si>
    <t>Adm. Contratado</t>
  </si>
  <si>
    <t>Año</t>
  </si>
  <si>
    <t>PIM POR TODA FUENTE DE FINANCIAMIENTO</t>
  </si>
  <si>
    <t>EJECUC. DEL GASTO POR TODA FUENTE DE FINANCIAM.</t>
  </si>
  <si>
    <t>INGRESO POR TODA FUENTE DE FINANCIA. (PIM)</t>
  </si>
  <si>
    <t>RECURSOS DIRECT. RECAUDADOS (PIM)</t>
  </si>
  <si>
    <t xml:space="preserve">TASA PIM POR TODA FUENTE </t>
  </si>
  <si>
    <t>TASA EJECUCIÓN POR TODA FUENTE</t>
  </si>
  <si>
    <t>TASA INGRESO X TODA FUENTE (PIM)</t>
  </si>
  <si>
    <t>TASA RDR. (PIM)</t>
  </si>
  <si>
    <t>C23</t>
  </si>
  <si>
    <t>C24</t>
  </si>
  <si>
    <t>Convenio Nacionales</t>
  </si>
  <si>
    <t>Convenio Internacionales</t>
  </si>
  <si>
    <t>C25</t>
  </si>
  <si>
    <t>Tipo de Beca</t>
  </si>
  <si>
    <t>Beca Alimento</t>
  </si>
  <si>
    <t>Bolsa Trabajo</t>
  </si>
  <si>
    <t>Bolsa Investigación</t>
  </si>
  <si>
    <t>Bolsa Áreas Verdes</t>
  </si>
  <si>
    <t>Subvención vivienda</t>
  </si>
  <si>
    <t>Beca Mitsubishi</t>
  </si>
  <si>
    <t>Cantidad</t>
  </si>
  <si>
    <t>G15</t>
  </si>
  <si>
    <t>C 26</t>
  </si>
  <si>
    <t>ATENCIÓN MÉDICA</t>
  </si>
  <si>
    <t>ATENCIÓN ODONTOLÓGICA</t>
  </si>
  <si>
    <t>ATENCIÓN PSICOLÓGICA</t>
  </si>
  <si>
    <t>ATENCIÓN ENFERMERÍA</t>
  </si>
  <si>
    <t>ALUMNOS</t>
  </si>
  <si>
    <t>DOCENTES</t>
  </si>
  <si>
    <t>ADMINISTRATIVOS</t>
  </si>
  <si>
    <t>VISITAS</t>
  </si>
  <si>
    <t>Unidad de Atención al Público</t>
  </si>
  <si>
    <t>Caja Edificio 1</t>
  </si>
  <si>
    <t>Auditorio</t>
  </si>
  <si>
    <t>Caja Edificio 2</t>
  </si>
  <si>
    <t>Dirección General</t>
  </si>
  <si>
    <t>Pirámide (Lectura Libre)</t>
  </si>
  <si>
    <t>Taller de Empaste</t>
  </si>
  <si>
    <t>Sala de Tesis</t>
  </si>
  <si>
    <t>Biblioteca Virtual y Búsqueda Especializada</t>
  </si>
  <si>
    <t>Sala Ciencias Puras</t>
  </si>
  <si>
    <t>Sala Ciencias Sociales</t>
  </si>
  <si>
    <t>Sala Agricultura</t>
  </si>
  <si>
    <t>Sala Capacitación</t>
  </si>
  <si>
    <t>Hall Edificio 2</t>
  </si>
  <si>
    <t>Sala de Multimedia y Servicio</t>
  </si>
  <si>
    <t>Hall  - Edificio 1</t>
  </si>
  <si>
    <t>Puestos de lecturas</t>
  </si>
  <si>
    <t>Mesas</t>
  </si>
  <si>
    <t>Sillas</t>
  </si>
  <si>
    <t>Sala de Prototipado</t>
  </si>
  <si>
    <t>Sala Crear 21</t>
  </si>
  <si>
    <t>Area</t>
  </si>
  <si>
    <t>Hall de la Sala de Tesis</t>
  </si>
  <si>
    <t>Hemeroteca</t>
  </si>
  <si>
    <t>Referencia</t>
  </si>
  <si>
    <t>LIBROS FISICOS</t>
  </si>
  <si>
    <t>LIBROS VIRTUALES</t>
  </si>
  <si>
    <t>CIENCIAS FORESTALES</t>
  </si>
  <si>
    <t>Puestos de Lectura</t>
  </si>
  <si>
    <t>C28</t>
  </si>
  <si>
    <t xml:space="preserve">MEDINA </t>
  </si>
  <si>
    <t xml:space="preserve">NORIS </t>
  </si>
  <si>
    <t>HAYDEE</t>
  </si>
  <si>
    <t>LAURA</t>
  </si>
  <si>
    <t>PEDRO</t>
  </si>
  <si>
    <t>ISABEL</t>
  </si>
  <si>
    <t>ROSA</t>
  </si>
  <si>
    <t xml:space="preserve">CHICHAS </t>
  </si>
  <si>
    <t>PROPINA</t>
  </si>
  <si>
    <t>PLATO</t>
  </si>
  <si>
    <t>REFRESCO  Y C</t>
  </si>
  <si>
    <t>EGRESADOS 2018</t>
  </si>
  <si>
    <t>AÑO</t>
  </si>
  <si>
    <t>Total Docentes</t>
  </si>
  <si>
    <t xml:space="preserve">Total </t>
  </si>
  <si>
    <t>Año 2018</t>
  </si>
  <si>
    <t>Generales</t>
  </si>
  <si>
    <t>.</t>
  </si>
  <si>
    <t>c6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</si>
  <si>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</si>
  <si>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</si>
  <si>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</si>
  <si>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</si>
  <si>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</si>
  <si>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</si>
  <si>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</si>
  <si>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</si>
  <si>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</si>
  <si>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</si>
  <si>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</si>
  <si>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</si>
  <si>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IPC2018= 129.01</t>
  </si>
  <si>
    <t>IPC2017= 127.34</t>
  </si>
  <si>
    <t>IPC2016</t>
  </si>
  <si>
    <t>Cuadro 01. PRINCIPALES VARIABLES DE DESARROLLO Y GESTION UNIVERSITARIA 2009-2018</t>
  </si>
  <si>
    <t xml:space="preserve">Fuente: </t>
  </si>
  <si>
    <t>1-3 Centro de Admision y Promocion</t>
  </si>
  <si>
    <t>4 y 6 Oficina de Estudios y Registros Academicos</t>
  </si>
  <si>
    <t>5 Escuela de Posgrado</t>
  </si>
  <si>
    <t>7 -10 Secretaria General</t>
  </si>
  <si>
    <t>11-12 Unidad de Recursos Humanos</t>
  </si>
  <si>
    <t>13 Unidad de Presupuesto</t>
  </si>
  <si>
    <t>AÑOS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</si>
</sst>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-[$S/-280A]* #,##0_-;\-[$S/-280A]* #,##0_-;_-[$S/-280A]* &quot;-&quot;??_-;_-@_-"/>
    <numFmt numFmtId="171" formatCode="_-[$S/-280A]* #,##0.00_-;\-[$S/-280A]* #,##0.00_-;_-[$S/-280A]* &quot;-&quot;??_-;_-@_-"/>
    <numFmt numFmtId="172" formatCode="&quot;S/.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9"/>
      <color indexed="63"/>
      <name val="Calibri"/>
      <family val="2"/>
    </font>
    <font>
      <sz val="9"/>
      <color indexed="22"/>
      <name val="Calibri"/>
      <family val="2"/>
    </font>
    <font>
      <b/>
      <sz val="9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2"/>
    </font>
    <font>
      <b/>
      <sz val="8"/>
      <color indexed="63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FFFF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65911"/>
        <bgColor indexed="64"/>
      </patternFill>
    </fill>
  </fills>
  <borders count="2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375623"/>
      </right>
      <top/>
      <bottom style="double">
        <color rgb="FF375623"/>
      </bottom>
    </border>
    <border>
      <left/>
      <right/>
      <top/>
      <bottom style="double">
        <color rgb="FF375623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/>
      <bottom style="double">
        <color theme="8" tint="-0.4999699890613556"/>
      </bottom>
    </border>
    <border>
      <left/>
      <right/>
      <top style="double">
        <color theme="8" tint="-0.4999699890613556"/>
      </top>
      <bottom style="dashed">
        <color theme="8" tint="-0.4999699890613556"/>
      </bottom>
    </border>
    <border>
      <left/>
      <right/>
      <top style="dashed">
        <color theme="8" tint="-0.4999699890613556"/>
      </top>
      <bottom style="dashed">
        <color theme="8" tint="-0.4999699890613556"/>
      </bottom>
    </border>
    <border>
      <left/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/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medium">
        <color theme="8" tint="-0.4999699890613556"/>
      </right>
      <top style="double">
        <color theme="8" tint="-0.4999699890613556"/>
      </top>
      <bottom style="dashed">
        <color theme="8" tint="-0.4999699890613556"/>
      </bottom>
    </border>
    <border>
      <left style="medium">
        <color theme="8" tint="-0.4999699890613556"/>
      </left>
      <right style="medium">
        <color theme="8" tint="-0.4999699890613556"/>
      </right>
      <top style="dashed">
        <color theme="8" tint="-0.4999699890613556"/>
      </top>
      <bottom style="dashed">
        <color theme="8" tint="-0.4999699890613556"/>
      </bottom>
    </border>
    <border>
      <left/>
      <right/>
      <top style="dashed">
        <color theme="8" tint="-0.4999699890613556"/>
      </top>
      <bottom/>
    </border>
    <border>
      <left style="medium">
        <color theme="8" tint="-0.4999699890613556"/>
      </left>
      <right style="medium">
        <color theme="8" tint="-0.4999699890613556"/>
      </right>
      <top style="dashed">
        <color theme="8" tint="-0.4999699890613556"/>
      </top>
      <bottom/>
    </border>
    <border>
      <left/>
      <right style="thick">
        <color rgb="FF203764"/>
      </right>
      <top style="medium">
        <color rgb="FF203764"/>
      </top>
      <bottom style="double">
        <color rgb="FF203764"/>
      </bottom>
    </border>
    <border>
      <left/>
      <right style="medium">
        <color rgb="FF203764"/>
      </right>
      <top style="medium">
        <color rgb="FF203764"/>
      </top>
      <bottom style="double">
        <color rgb="FF203764"/>
      </bottom>
    </border>
    <border>
      <left/>
      <right/>
      <top style="medium">
        <color rgb="FF203764"/>
      </top>
      <bottom style="double">
        <color rgb="FF203764"/>
      </bottom>
    </border>
    <border>
      <left/>
      <right/>
      <top style="double">
        <color rgb="FF203764"/>
      </top>
      <bottom style="dashed">
        <color rgb="FF203764"/>
      </bottom>
    </border>
    <border>
      <left style="medium">
        <color rgb="FF203764"/>
      </left>
      <right style="medium">
        <color rgb="FF203764"/>
      </right>
      <top style="double">
        <color rgb="FF203764"/>
      </top>
      <bottom style="dashed">
        <color rgb="FF203764"/>
      </bottom>
    </border>
    <border>
      <left/>
      <right/>
      <top style="dashed">
        <color rgb="FF203764"/>
      </top>
      <bottom style="dashed">
        <color rgb="FF203764"/>
      </bottom>
    </border>
    <border>
      <left style="medium">
        <color rgb="FF203764"/>
      </left>
      <right style="medium">
        <color rgb="FF203764"/>
      </right>
      <top style="dashed">
        <color rgb="FF203764"/>
      </top>
      <bottom style="dashed">
        <color rgb="FF203764"/>
      </bottom>
    </border>
    <border>
      <left/>
      <right/>
      <top style="dashed">
        <color rgb="FF203764"/>
      </top>
      <bottom style="medium">
        <color rgb="FF203764"/>
      </bottom>
    </border>
    <border>
      <left style="medium">
        <color rgb="FF203764"/>
      </left>
      <right style="medium">
        <color rgb="FF203764"/>
      </right>
      <top style="dashed">
        <color rgb="FF203764"/>
      </top>
      <bottom style="medium">
        <color rgb="FF203764"/>
      </bottom>
    </border>
    <border>
      <left style="medium">
        <color rgb="FF002060"/>
      </left>
      <right style="medium">
        <color rgb="FF002060"/>
      </right>
      <top style="double">
        <color rgb="FF002060"/>
      </top>
      <bottom style="dashed">
        <color rgb="FF002060"/>
      </bottom>
    </border>
    <border>
      <left style="medium">
        <color rgb="FF002060"/>
      </left>
      <right style="medium">
        <color rgb="FF002060"/>
      </right>
      <top style="dashed">
        <color rgb="FF002060"/>
      </top>
      <bottom style="dashed">
        <color rgb="FF002060"/>
      </bottom>
    </border>
    <border>
      <left style="medium">
        <color rgb="FF002060"/>
      </left>
      <right style="medium">
        <color rgb="FF002060"/>
      </right>
      <top style="dashed">
        <color rgb="FF002060"/>
      </top>
      <bottom style="double">
        <color rgb="FF002060"/>
      </bottom>
    </border>
    <border>
      <left/>
      <right/>
      <top style="double">
        <color rgb="FF002060"/>
      </top>
      <bottom style="dashed">
        <color rgb="FF002060"/>
      </bottom>
    </border>
    <border>
      <left/>
      <right/>
      <top style="dashed">
        <color rgb="FF002060"/>
      </top>
      <bottom style="dashed">
        <color rgb="FF002060"/>
      </bottom>
    </border>
    <border>
      <left/>
      <right/>
      <top style="dashed">
        <color rgb="FF002060"/>
      </top>
      <bottom style="double">
        <color rgb="FF002060"/>
      </bottom>
    </border>
    <border>
      <left/>
      <right/>
      <top/>
      <bottom style="dashed">
        <color rgb="FF002060"/>
      </bottom>
    </border>
    <border>
      <left style="medium">
        <color rgb="FF002060"/>
      </left>
      <right style="medium">
        <color rgb="FF002060"/>
      </right>
      <top/>
      <bottom style="dashed">
        <color rgb="FF002060"/>
      </bottom>
    </border>
    <border>
      <left style="medium">
        <color rgb="FF002060"/>
      </left>
      <right/>
      <top/>
      <bottom style="dashed">
        <color rgb="FF002060"/>
      </bottom>
    </border>
    <border>
      <left style="medium">
        <color rgb="FF002060"/>
      </left>
      <right/>
      <top style="dashed">
        <color rgb="FF002060"/>
      </top>
      <bottom style="dashed">
        <color rgb="FF002060"/>
      </bottom>
    </border>
    <border>
      <left/>
      <right style="thin"/>
      <top style="thin">
        <color rgb="FF002060"/>
      </top>
      <bottom style="double">
        <color rgb="FF002060"/>
      </bottom>
    </border>
    <border>
      <left/>
      <right/>
      <top style="double">
        <color rgb="FF002060"/>
      </top>
      <bottom/>
    </border>
    <border>
      <left/>
      <right style="thin"/>
      <top style="dashed"/>
      <bottom style="dashed"/>
    </border>
    <border>
      <left/>
      <right/>
      <top/>
      <bottom style="double">
        <color rgb="FF00206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>
        <color rgb="FF002060"/>
      </top>
      <bottom style="dashed"/>
    </border>
    <border>
      <left style="thin"/>
      <right/>
      <top style="double">
        <color rgb="FF002060"/>
      </top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ouble">
        <color rgb="FF002060"/>
      </bottom>
    </border>
    <border>
      <left/>
      <right style="thin">
        <color rgb="FF002060"/>
      </right>
      <top style="thin">
        <color rgb="FF002060"/>
      </top>
      <bottom style="dashed">
        <color rgb="FF002060"/>
      </bottom>
    </border>
    <border>
      <left/>
      <right style="thin">
        <color rgb="FF002060"/>
      </right>
      <top style="dashed">
        <color rgb="FF002060"/>
      </top>
      <bottom style="dashed">
        <color rgb="FF002060"/>
      </bottom>
    </border>
    <border>
      <left/>
      <right style="thin">
        <color rgb="FF002060"/>
      </right>
      <top style="dashed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dashed">
        <color rgb="FF002060"/>
      </bottom>
    </border>
    <border>
      <left style="thin">
        <color rgb="FF002060"/>
      </left>
      <right/>
      <top style="thin">
        <color rgb="FF002060"/>
      </top>
      <bottom style="dashed">
        <color rgb="FF002060"/>
      </bottom>
    </border>
    <border>
      <left style="thin">
        <color rgb="FF002060"/>
      </left>
      <right style="thin">
        <color rgb="FF002060"/>
      </right>
      <top style="dashed">
        <color rgb="FF002060"/>
      </top>
      <bottom style="dashed">
        <color rgb="FF002060"/>
      </bottom>
    </border>
    <border>
      <left style="thin">
        <color rgb="FF002060"/>
      </left>
      <right/>
      <top style="dashed">
        <color rgb="FF002060"/>
      </top>
      <bottom style="dashed">
        <color rgb="FF002060"/>
      </bottom>
    </border>
    <border>
      <left style="thin">
        <color rgb="FF002060"/>
      </left>
      <right style="thin">
        <color rgb="FF002060"/>
      </right>
      <top style="dashed">
        <color rgb="FF002060"/>
      </top>
      <bottom style="thin">
        <color rgb="FF002060"/>
      </bottom>
    </border>
    <border>
      <left style="thin">
        <color rgb="FF002060"/>
      </left>
      <right/>
      <top style="dashed">
        <color rgb="FF002060"/>
      </top>
      <bottom style="thin">
        <color rgb="FF002060"/>
      </bottom>
    </border>
    <border>
      <left style="thin"/>
      <right style="thin"/>
      <top style="double">
        <color rgb="FF002060"/>
      </top>
      <bottom/>
    </border>
    <border>
      <left/>
      <right/>
      <top style="thin">
        <color theme="8" tint="-0.4999699890613556"/>
      </top>
      <bottom style="thin">
        <color theme="8" tint="-0.4999699890613556"/>
      </bottom>
    </border>
    <border>
      <left style="thin"/>
      <right style="thin"/>
      <top style="thin">
        <color theme="8" tint="-0.4999699890613556"/>
      </top>
      <bottom style="thin">
        <color theme="8" tint="-0.4999699890613556"/>
      </bottom>
    </border>
    <border>
      <left/>
      <right style="thin">
        <color theme="8" tint="-0.4999699890613556"/>
      </right>
      <top style="thin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double">
        <color theme="8" tint="-0.4999699890613556"/>
      </bottom>
    </border>
    <border>
      <left style="thin"/>
      <right style="thin"/>
      <top style="thin"/>
      <bottom style="thin"/>
    </border>
    <border>
      <left style="thin">
        <color theme="8" tint="-0.4999699890613556"/>
      </left>
      <right style="thin">
        <color theme="8" tint="-0.4999699890613556"/>
      </right>
      <top style="double">
        <color theme="8" tint="-0.4999699890613556"/>
      </top>
      <bottom/>
    </border>
    <border>
      <left style="thin">
        <color theme="8" tint="-0.4999699890613556"/>
      </left>
      <right style="thin">
        <color theme="8" tint="-0.4999699890613556"/>
      </right>
      <top/>
      <bottom/>
    </border>
    <border>
      <left/>
      <right style="thin">
        <color theme="8" tint="-0.4999699890613556"/>
      </right>
      <top style="double">
        <color theme="8" tint="-0.4999699890613556"/>
      </top>
      <bottom/>
    </border>
    <border>
      <left style="thin">
        <color theme="8" tint="-0.4999699890613556"/>
      </left>
      <right/>
      <top style="double">
        <color theme="8" tint="-0.4999699890613556"/>
      </top>
      <bottom/>
    </border>
    <border>
      <left/>
      <right style="thin">
        <color theme="8" tint="-0.4999699890613556"/>
      </right>
      <top/>
      <bottom/>
    </border>
    <border>
      <left style="thin">
        <color theme="8" tint="-0.4999699890613556"/>
      </left>
      <right/>
      <top/>
      <bottom/>
    </border>
    <border>
      <left/>
      <right style="thin">
        <color rgb="FF002060"/>
      </right>
      <top style="thin">
        <color rgb="FF002060"/>
      </top>
      <bottom style="double">
        <color theme="8" tint="-0.4999699890613556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8" tint="-0.4999699890613556"/>
      </bottom>
    </border>
    <border>
      <left style="thin">
        <color rgb="FF002060"/>
      </left>
      <right/>
      <top style="thin">
        <color rgb="FF002060"/>
      </top>
      <bottom style="double">
        <color theme="8" tint="-0.4999699890613556"/>
      </bottom>
    </border>
    <border>
      <left style="thin">
        <color theme="8" tint="-0.4999699890613556"/>
      </left>
      <right/>
      <top style="thin">
        <color theme="8" tint="-0.4999699890613556"/>
      </top>
      <bottom style="double">
        <color theme="8" tint="-0.4999699890613556"/>
      </bottom>
    </border>
    <border>
      <left/>
      <right style="thin">
        <color theme="8" tint="-0.4999699890613556"/>
      </right>
      <top/>
      <bottom style="double">
        <color theme="8" tint="-0.4999699890613556"/>
      </bottom>
    </border>
    <border>
      <left style="thin">
        <color theme="8" tint="-0.4999699890613556"/>
      </left>
      <right/>
      <top/>
      <bottom style="double">
        <color theme="8" tint="-0.4999699890613556"/>
      </bottom>
    </border>
    <border>
      <left/>
      <right style="thin">
        <color theme="9" tint="-0.4999699890613556"/>
      </right>
      <top style="double">
        <color theme="8" tint="-0.4999699890613556"/>
      </top>
      <bottom style="dashed">
        <color theme="8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8" tint="-0.4999699890613556"/>
      </top>
      <bottom style="dashed">
        <color theme="8" tint="-0.4999699890613556"/>
      </bottom>
    </border>
    <border>
      <left style="thin">
        <color theme="9" tint="-0.4999699890613556"/>
      </left>
      <right/>
      <top style="double">
        <color theme="8" tint="-0.4999699890613556"/>
      </top>
      <bottom style="dashed">
        <color theme="8" tint="-0.4999699890613556"/>
      </bottom>
    </border>
    <border>
      <left/>
      <right style="thin">
        <color theme="9" tint="-0.4999699890613556"/>
      </right>
      <top style="dashed">
        <color theme="8" tint="-0.4999699890613556"/>
      </top>
      <bottom style="dashed">
        <color theme="8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8" tint="-0.4999699890613556"/>
      </top>
      <bottom style="dashed">
        <color theme="8" tint="-0.4999699890613556"/>
      </bottom>
    </border>
    <border>
      <left style="thin">
        <color theme="9" tint="-0.4999699890613556"/>
      </left>
      <right/>
      <top style="dashed">
        <color theme="8" tint="-0.4999699890613556"/>
      </top>
      <bottom style="dashed">
        <color theme="8" tint="-0.4999699890613556"/>
      </bottom>
    </border>
    <border>
      <left/>
      <right style="thin">
        <color theme="9" tint="-0.4999699890613556"/>
      </right>
      <top style="thin">
        <color theme="8" tint="-0.4999699890613556"/>
      </top>
      <bottom style="double">
        <color theme="8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8" tint="-0.4999699890613556"/>
      </top>
      <bottom style="double">
        <color theme="8" tint="-0.4999699890613556"/>
      </bottom>
    </border>
    <border>
      <left style="thin">
        <color theme="9" tint="-0.4999699890613556"/>
      </left>
      <right/>
      <top style="thin">
        <color theme="8" tint="-0.4999699890613556"/>
      </top>
      <bottom style="double">
        <color theme="8" tint="-0.4999699890613556"/>
      </bottom>
    </border>
    <border>
      <left/>
      <right style="thin">
        <color theme="9" tint="-0.4999699890613556"/>
      </right>
      <top style="dashed">
        <color theme="8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8" tint="-0.4999699890613556"/>
      </top>
      <bottom/>
    </border>
    <border>
      <left style="thin">
        <color theme="9" tint="-0.4999699890613556"/>
      </left>
      <right/>
      <top style="dashed">
        <color theme="8" tint="-0.4999699890613556"/>
      </top>
      <bottom/>
    </border>
    <border>
      <left/>
      <right style="thin">
        <color theme="9" tint="-0.4999699890613556"/>
      </right>
      <top style="medium">
        <color theme="8" tint="-0.4999699890613556"/>
      </top>
      <bottom style="double">
        <color theme="8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8" tint="-0.4999699890613556"/>
      </top>
      <bottom style="double">
        <color theme="8" tint="-0.4999699890613556"/>
      </bottom>
    </border>
    <border>
      <left style="thin">
        <color theme="9" tint="-0.4999699890613556"/>
      </left>
      <right/>
      <top style="medium">
        <color theme="8" tint="-0.4999699890613556"/>
      </top>
      <bottom style="double">
        <color theme="8" tint="-0.4999699890613556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/>
      <right/>
      <top style="medium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double">
        <color rgb="FF002060"/>
      </bottom>
    </border>
    <border>
      <left/>
      <right/>
      <top style="double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double">
        <color rgb="FF002060"/>
      </top>
      <bottom style="medium">
        <color rgb="FF002060"/>
      </bottom>
    </border>
    <border>
      <left/>
      <right/>
      <top style="dashed">
        <color rgb="FF002060"/>
      </top>
      <bottom/>
    </border>
    <border>
      <left style="medium">
        <color rgb="FF002060"/>
      </left>
      <right style="medium">
        <color rgb="FF002060"/>
      </right>
      <top style="dashed">
        <color rgb="FF002060"/>
      </top>
      <bottom/>
    </border>
    <border>
      <left/>
      <right/>
      <top style="medium">
        <color rgb="FF002060"/>
      </top>
      <bottom style="double">
        <color rgb="FF002060"/>
      </bottom>
    </border>
    <border>
      <left style="medium">
        <color rgb="FF002060"/>
      </left>
      <right style="medium">
        <color rgb="FF002060"/>
      </right>
      <top/>
      <bottom/>
    </border>
    <border>
      <left style="medium">
        <color rgb="FF002060"/>
      </left>
      <right/>
      <top style="medium">
        <color rgb="FF002060"/>
      </top>
      <bottom style="double">
        <color rgb="FF002060"/>
      </bottom>
    </border>
    <border>
      <left style="medium">
        <color rgb="FF002060"/>
      </left>
      <right/>
      <top style="dashed">
        <color rgb="FF002060"/>
      </top>
      <bottom style="double">
        <color rgb="FF002060"/>
      </bottom>
    </border>
    <border>
      <left style="medium">
        <color theme="8" tint="-0.4999699890613556"/>
      </left>
      <right style="medium">
        <color theme="8" tint="-0.4999699890613556"/>
      </right>
      <top style="double">
        <color theme="8" tint="-0.4999699890613556"/>
      </top>
      <bottom style="medium">
        <color theme="8" tint="-0.4999699890613556"/>
      </bottom>
    </border>
    <border>
      <left/>
      <right/>
      <top style="double">
        <color theme="8" tint="-0.4999699890613556"/>
      </top>
      <bottom style="medium">
        <color theme="8" tint="-0.4999699890613556"/>
      </bottom>
    </border>
    <border>
      <left/>
      <right style="medium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 style="medium">
        <color theme="8" tint="-0.4999699890613556"/>
      </left>
      <right/>
      <top style="medium">
        <color theme="8" tint="-0.4999699890613556"/>
      </top>
      <bottom style="double">
        <color theme="8" tint="-0.4999699890613556"/>
      </bottom>
    </border>
    <border>
      <left/>
      <right/>
      <top style="medium">
        <color theme="8" tint="-0.4999699890613556"/>
      </top>
      <bottom style="medium">
        <color theme="8" tint="-0.4999699890613556"/>
      </bottom>
    </border>
    <border>
      <left/>
      <right/>
      <top style="medium">
        <color rgb="FF002060"/>
      </top>
      <bottom style="medium">
        <color rgb="FF002060"/>
      </bottom>
    </border>
    <border>
      <left/>
      <right/>
      <top style="mediumDashed">
        <color rgb="FF002060"/>
      </top>
      <bottom style="double">
        <color rgb="FF002060"/>
      </bottom>
    </border>
    <border>
      <left style="medium">
        <color rgb="FF002060"/>
      </left>
      <right style="medium">
        <color rgb="FF002060"/>
      </right>
      <top style="mediumDashed">
        <color rgb="FF002060"/>
      </top>
      <bottom style="double">
        <color rgb="FF002060"/>
      </bottom>
    </border>
    <border>
      <left style="medium">
        <color rgb="FF002060"/>
      </left>
      <right/>
      <top style="mediumDashed">
        <color rgb="FF002060"/>
      </top>
      <bottom style="double">
        <color rgb="FF002060"/>
      </bottom>
    </border>
    <border>
      <left/>
      <right/>
      <top style="double">
        <color rgb="FF002060"/>
      </top>
      <bottom style="mediumDashed">
        <color rgb="FF002060"/>
      </bottom>
    </border>
    <border>
      <left style="medium">
        <color rgb="FF002060"/>
      </left>
      <right style="medium">
        <color rgb="FF002060"/>
      </right>
      <top style="double">
        <color rgb="FF002060"/>
      </top>
      <bottom style="mediumDashed">
        <color rgb="FF002060"/>
      </bottom>
    </border>
    <border>
      <left style="medium">
        <color rgb="FF002060"/>
      </left>
      <right/>
      <top style="double">
        <color rgb="FF002060"/>
      </top>
      <bottom style="mediumDashed">
        <color rgb="FF002060"/>
      </bottom>
    </border>
    <border>
      <left/>
      <right/>
      <top style="mediumDashed">
        <color rgb="FF002060"/>
      </top>
      <bottom style="mediumDashed">
        <color rgb="FF002060"/>
      </bottom>
    </border>
    <border>
      <left style="medium">
        <color rgb="FF002060"/>
      </left>
      <right style="medium">
        <color rgb="FF002060"/>
      </right>
      <top style="mediumDashed">
        <color rgb="FF002060"/>
      </top>
      <bottom style="mediumDashed">
        <color rgb="FF002060"/>
      </bottom>
    </border>
    <border>
      <left style="medium">
        <color rgb="FF002060"/>
      </left>
      <right/>
      <top style="mediumDashed">
        <color rgb="FF002060"/>
      </top>
      <bottom style="mediumDashed">
        <color rgb="FF002060"/>
      </bottom>
    </border>
    <border>
      <left/>
      <right style="thin">
        <color rgb="FF002060"/>
      </right>
      <top style="thin">
        <color rgb="FF002060"/>
      </top>
      <bottom style="double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</border>
    <border>
      <left style="thin">
        <color rgb="FF002060"/>
      </left>
      <right/>
      <top style="thin">
        <color rgb="FF002060"/>
      </top>
      <bottom style="double">
        <color rgb="FF002060"/>
      </bottom>
    </border>
    <border>
      <left style="thin">
        <color rgb="FF002060"/>
      </left>
      <right style="thin">
        <color rgb="FF002060"/>
      </right>
      <top style="double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/>
      <top style="thin"/>
      <bottom style="double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/>
    </border>
    <border>
      <left/>
      <right style="thin">
        <color rgb="FF002060"/>
      </right>
      <top style="double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double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medium">
        <color rgb="FF003399"/>
      </bottom>
    </border>
    <border>
      <left style="thin">
        <color rgb="FF003399"/>
      </left>
      <right/>
      <top style="thin">
        <color rgb="FF003399"/>
      </top>
      <bottom style="medium">
        <color rgb="FF003399"/>
      </bottom>
    </border>
    <border>
      <left/>
      <right style="thin">
        <color rgb="FF003399"/>
      </right>
      <top style="medium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/>
      <bottom style="thin">
        <color rgb="FF003399"/>
      </bottom>
    </border>
    <border>
      <left style="thin">
        <color rgb="FF003399"/>
      </left>
      <right/>
      <top/>
      <bottom style="thin">
        <color rgb="FF003399"/>
      </bottom>
    </border>
    <border>
      <left/>
      <right/>
      <top style="thin">
        <color rgb="FF003399"/>
      </top>
      <bottom style="medium">
        <color rgb="FF003399"/>
      </bottom>
    </border>
    <border>
      <left/>
      <right style="thin">
        <color rgb="FF003399"/>
      </right>
      <top style="thin">
        <color rgb="FF003399"/>
      </top>
      <bottom style="medium">
        <color rgb="FF003399"/>
      </bottom>
    </border>
    <border>
      <left style="thin">
        <color rgb="FF002060"/>
      </left>
      <right style="thin">
        <color rgb="FF002060"/>
      </right>
      <top style="double">
        <color rgb="FF002060"/>
      </top>
      <bottom style="dashed">
        <color rgb="FF002060"/>
      </bottom>
    </border>
    <border>
      <left style="thin">
        <color rgb="FF002060"/>
      </left>
      <right style="thin">
        <color rgb="FF002060"/>
      </right>
      <top/>
      <bottom style="double">
        <color rgb="FF002060"/>
      </bottom>
    </border>
    <border>
      <left/>
      <right/>
      <top style="dashed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dashed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medium">
        <color rgb="FF002060"/>
      </right>
      <top style="thin">
        <color rgb="FF002060"/>
      </top>
      <bottom/>
    </border>
    <border>
      <left style="medium">
        <color rgb="FF002060"/>
      </left>
      <right style="thin">
        <color rgb="FF002060"/>
      </right>
      <top style="double">
        <color rgb="FF002060"/>
      </top>
      <bottom style="dashed">
        <color rgb="FF002060"/>
      </bottom>
    </border>
    <border>
      <left style="thin">
        <color rgb="FF002060"/>
      </left>
      <right style="medium">
        <color rgb="FF002060"/>
      </right>
      <top style="double">
        <color rgb="FF002060"/>
      </top>
      <bottom style="dashed">
        <color rgb="FF002060"/>
      </bottom>
    </border>
    <border>
      <left style="medium">
        <color rgb="FF002060"/>
      </left>
      <right style="thin">
        <color rgb="FF002060"/>
      </right>
      <top style="dashed">
        <color rgb="FF002060"/>
      </top>
      <bottom style="dashed">
        <color rgb="FF002060"/>
      </bottom>
    </border>
    <border>
      <left style="thin">
        <color rgb="FF002060"/>
      </left>
      <right style="medium">
        <color rgb="FF002060"/>
      </right>
      <top style="dashed">
        <color rgb="FF002060"/>
      </top>
      <bottom style="dashed">
        <color rgb="FF002060"/>
      </bottom>
    </border>
    <border>
      <left style="medium">
        <color rgb="FF002060"/>
      </left>
      <right style="thin">
        <color rgb="FF002060"/>
      </right>
      <top style="dashed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dashed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/>
      <bottom style="double">
        <color rgb="FF002060"/>
      </bottom>
    </border>
    <border>
      <left style="thin">
        <color rgb="FF002060"/>
      </left>
      <right style="medium">
        <color rgb="FF002060"/>
      </right>
      <top/>
      <bottom style="double">
        <color rgb="FF002060"/>
      </bottom>
    </border>
    <border>
      <left/>
      <right/>
      <top style="medium">
        <color rgb="FF002060"/>
      </top>
      <bottom/>
    </border>
    <border>
      <left style="thin"/>
      <right/>
      <top style="dashed">
        <color rgb="FF002060"/>
      </top>
      <bottom style="dashed">
        <color rgb="FF002060"/>
      </bottom>
    </border>
    <border>
      <left style="thin"/>
      <right style="thin"/>
      <top style="dashed">
        <color rgb="FF002060"/>
      </top>
      <bottom style="dashed">
        <color rgb="FF002060"/>
      </bottom>
    </border>
    <border>
      <left style="thin"/>
      <right/>
      <top style="dashed">
        <color rgb="FF002060"/>
      </top>
      <bottom/>
    </border>
    <border>
      <left style="thin"/>
      <right style="thin"/>
      <top style="dashed">
        <color rgb="FF002060"/>
      </top>
      <bottom/>
    </border>
    <border>
      <left/>
      <right style="thin"/>
      <top style="double">
        <color theme="9" tint="-0.24993999302387238"/>
      </top>
      <bottom style="medium">
        <color theme="9" tint="-0.24993999302387238"/>
      </bottom>
    </border>
    <border>
      <left style="thin"/>
      <right/>
      <top style="double">
        <color theme="9" tint="-0.24993999302387238"/>
      </top>
      <bottom style="medium">
        <color theme="9" tint="-0.24993999302387238"/>
      </bottom>
    </border>
    <border>
      <left style="thin"/>
      <right style="thin"/>
      <top style="double">
        <color theme="9" tint="-0.24993999302387238"/>
      </top>
      <bottom style="medium">
        <color theme="9" tint="-0.24993999302387238"/>
      </bottom>
    </border>
    <border>
      <left/>
      <right/>
      <top style="double">
        <color theme="9" tint="-0.24993999302387238"/>
      </top>
      <bottom style="dashed">
        <color rgb="FF002060"/>
      </bottom>
    </border>
    <border>
      <left style="thin"/>
      <right/>
      <top style="double">
        <color theme="9" tint="-0.24993999302387238"/>
      </top>
      <bottom style="dashed">
        <color rgb="FF002060"/>
      </bottom>
    </border>
    <border>
      <left style="thin"/>
      <right style="thin"/>
      <top style="double">
        <color theme="9" tint="-0.24993999302387238"/>
      </top>
      <bottom style="dashed">
        <color rgb="FF002060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double">
        <color theme="9" tint="-0.24993999302387238"/>
      </bottom>
    </border>
    <border>
      <left style="thin">
        <color theme="8" tint="-0.4999699890613556"/>
      </left>
      <right style="thin">
        <color theme="8" tint="-0.4999699890613556"/>
      </right>
      <top style="double">
        <color theme="8" tint="-0.4999699890613556"/>
      </top>
      <bottom style="dashed">
        <color theme="8" tint="-0.4999699890613556"/>
      </bottom>
    </border>
    <border>
      <left style="thin">
        <color theme="8" tint="-0.4999699890613556"/>
      </left>
      <right/>
      <top style="double">
        <color theme="8" tint="-0.4999699890613556"/>
      </top>
      <bottom style="dashed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dashed">
        <color theme="8" tint="-0.4999699890613556"/>
      </top>
      <bottom style="dashed">
        <color theme="8" tint="-0.4999699890613556"/>
      </bottom>
    </border>
    <border>
      <left style="thin">
        <color theme="8" tint="-0.4999699890613556"/>
      </left>
      <right/>
      <top style="dashed">
        <color theme="8" tint="-0.4999699890613556"/>
      </top>
      <bottom style="dashed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dashed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/>
      <top style="dashed">
        <color theme="8" tint="-0.4999699890613556"/>
      </top>
      <bottom style="double">
        <color theme="8" tint="-0.4999699890613556"/>
      </bottom>
    </border>
    <border>
      <left/>
      <right style="thin">
        <color theme="8" tint="-0.4999699890613556"/>
      </right>
      <top style="double">
        <color theme="8" tint="-0.4999699890613556"/>
      </top>
      <bottom style="dashed">
        <color theme="8" tint="-0.4999699890613556"/>
      </bottom>
    </border>
    <border>
      <left/>
      <right style="thin">
        <color theme="8" tint="-0.4999699890613556"/>
      </right>
      <top style="dashed">
        <color theme="8" tint="-0.4999699890613556"/>
      </top>
      <bottom style="dashed">
        <color theme="8" tint="-0.4999699890613556"/>
      </bottom>
    </border>
    <border>
      <left/>
      <right style="thin">
        <color theme="8" tint="-0.4999699890613556"/>
      </right>
      <top style="dashed">
        <color theme="8" tint="-0.4999699890613556"/>
      </top>
      <bottom style="double">
        <color theme="8" tint="-0.4999699890613556"/>
      </bottom>
    </border>
    <border>
      <left/>
      <right/>
      <top/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/>
      <bottom style="dashed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dashed">
        <color theme="8" tint="-0.4999699890613556"/>
      </top>
      <bottom/>
    </border>
    <border>
      <left style="thin">
        <color theme="8" tint="-0.4999699890613556"/>
      </left>
      <right style="thin">
        <color theme="8" tint="-0.4999699890613556"/>
      </right>
      <top/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thin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/>
      <top style="medium">
        <color theme="8" tint="-0.4999699890613556"/>
      </top>
      <bottom style="double">
        <color theme="8" tint="-0.4999699890613556"/>
      </bottom>
    </border>
    <border>
      <left/>
      <right style="medium">
        <color theme="8" tint="-0.4999699890613556"/>
      </right>
      <top style="double">
        <color theme="8" tint="-0.4999699890613556"/>
      </top>
      <bottom/>
    </border>
    <border>
      <left style="medium">
        <color theme="8" tint="-0.4999699890613556"/>
      </left>
      <right/>
      <top style="double">
        <color theme="8" tint="-0.4999699890613556"/>
      </top>
      <bottom/>
    </border>
    <border>
      <left/>
      <right style="medium">
        <color theme="8" tint="-0.4999699890613556"/>
      </right>
      <top/>
      <bottom/>
    </border>
    <border>
      <left style="medium">
        <color theme="8" tint="-0.4999699890613556"/>
      </left>
      <right/>
      <top/>
      <bottom/>
    </border>
    <border>
      <left/>
      <right style="medium">
        <color theme="8" tint="-0.4999699890613556"/>
      </right>
      <top/>
      <bottom style="medium">
        <color theme="8" tint="-0.4999699890613556"/>
      </bottom>
    </border>
    <border>
      <left style="medium">
        <color theme="8" tint="-0.4999699890613556"/>
      </left>
      <right/>
      <top/>
      <bottom style="medium">
        <color theme="8" tint="-0.4999699890613556"/>
      </bottom>
    </border>
    <border>
      <left/>
      <right style="medium">
        <color theme="8" tint="-0.4999699890613556"/>
      </right>
      <top/>
      <bottom style="double">
        <color theme="8" tint="-0.4999699890613556"/>
      </bottom>
    </border>
    <border>
      <left style="medium">
        <color theme="8" tint="-0.4999699890613556"/>
      </left>
      <right/>
      <top/>
      <bottom style="double">
        <color theme="8" tint="-0.4999699890613556"/>
      </bottom>
    </border>
    <border>
      <left/>
      <right style="medium">
        <color theme="8" tint="-0.4999699890613556"/>
      </right>
      <top style="double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/>
      <top style="double">
        <color theme="8" tint="-0.4999699890613556"/>
      </top>
      <bottom style="medium">
        <color theme="8" tint="-0.4999699890613556"/>
      </bottom>
    </border>
    <border>
      <left/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/>
      <right style="medium">
        <color theme="9" tint="-0.24993999302387238"/>
      </right>
      <top style="medium">
        <color theme="9" tint="-0.24993999302387238"/>
      </top>
      <bottom style="double">
        <color theme="9" tint="-0.24993999302387238"/>
      </bottom>
    </border>
    <border>
      <left/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/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/>
    </border>
    <border>
      <left style="thin">
        <color theme="8" tint="-0.4999699890613556"/>
      </left>
      <right style="thin">
        <color theme="8" tint="-0.4999699890613556"/>
      </right>
      <top/>
      <bottom style="double">
        <color theme="8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/>
      <right style="thin">
        <color theme="8" tint="-0.4999699890613556"/>
      </right>
      <top/>
      <bottom style="double">
        <color theme="9" tint="-0.4999699890613556"/>
      </bottom>
    </border>
    <border>
      <left style="thin">
        <color theme="8" tint="-0.4999699890613556"/>
      </left>
      <right/>
      <top/>
      <bottom style="double">
        <color theme="9" tint="-0.4999699890613556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 style="double">
        <color theme="9" tint="-0.24993999302387238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 style="thin">
        <color rgb="FF002060"/>
      </right>
      <top style="thin">
        <color rgb="FF002060"/>
      </top>
      <bottom/>
    </border>
    <border>
      <left/>
      <right style="thin">
        <color rgb="FF002060"/>
      </right>
      <top/>
      <bottom/>
    </border>
    <border>
      <left style="thin">
        <color theme="8" tint="-0.4999699890613556"/>
      </left>
      <right/>
      <top style="thin">
        <color theme="8" tint="-0.4999699890613556"/>
      </top>
      <bottom style="double">
        <color rgb="FF002060"/>
      </bottom>
    </border>
    <border>
      <left/>
      <right style="thin">
        <color theme="8" tint="-0.4999699890613556"/>
      </right>
      <top style="thin">
        <color theme="8" tint="-0.4999699890613556"/>
      </top>
      <bottom style="double">
        <color rgb="FF002060"/>
      </bottom>
    </border>
    <border>
      <left/>
      <right/>
      <top style="medium">
        <color rgb="FF003399"/>
      </top>
      <bottom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/>
      <right style="medium">
        <color rgb="FF203764"/>
      </right>
      <top style="medium">
        <color rgb="FF203764"/>
      </top>
      <bottom style="medium">
        <color rgb="FF203764"/>
      </bottom>
    </border>
    <border>
      <left style="medium">
        <color rgb="FF203764"/>
      </left>
      <right style="medium">
        <color rgb="FF203764"/>
      </right>
      <top style="medium">
        <color rgb="FF203764"/>
      </top>
      <bottom style="medium">
        <color rgb="FF203764"/>
      </bottom>
    </border>
    <border>
      <left style="medium">
        <color rgb="FF203764"/>
      </left>
      <right/>
      <top style="medium">
        <color rgb="FF203764"/>
      </top>
      <bottom style="medium">
        <color rgb="FF203764"/>
      </bottom>
    </border>
    <border>
      <left style="medium">
        <color rgb="FF203764"/>
      </left>
      <right style="medium">
        <color rgb="FF203764"/>
      </right>
      <top style="medium">
        <color rgb="FF203764"/>
      </top>
      <bottom style="double">
        <color rgb="FF203764"/>
      </bottom>
    </border>
    <border>
      <left style="medium">
        <color rgb="FF203764"/>
      </left>
      <right/>
      <top style="medium">
        <color rgb="FF203764"/>
      </top>
      <bottom style="double">
        <color rgb="FF203764"/>
      </bottom>
    </border>
    <border>
      <left/>
      <right style="medium">
        <color rgb="FF002060"/>
      </right>
      <top style="medium">
        <color rgb="FF002060"/>
      </top>
      <bottom style="double">
        <color rgb="FF002060"/>
      </bottom>
    </border>
    <border>
      <left style="thin">
        <color theme="8" tint="-0.4999699890613556"/>
      </left>
      <right/>
      <top style="thin">
        <color theme="8" tint="-0.4999699890613556"/>
      </top>
      <bottom/>
    </border>
    <border>
      <left/>
      <right style="thin">
        <color theme="8" tint="-0.4999699890613556"/>
      </right>
      <top style="thin">
        <color theme="8" tint="-0.4999699890613556"/>
      </top>
      <bottom/>
    </border>
    <border>
      <left style="medium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/>
      <right style="thin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/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double">
        <color theme="8" tint="-0.4999699890613556"/>
      </bottom>
    </border>
    <border>
      <left/>
      <right style="medium">
        <color rgb="FF375623"/>
      </right>
      <top style="medium">
        <color rgb="FF375623"/>
      </top>
      <bottom/>
    </border>
    <border>
      <left style="medium">
        <color rgb="FF375623"/>
      </left>
      <right style="medium">
        <color rgb="FF375623"/>
      </right>
      <top style="medium">
        <color rgb="FF375623"/>
      </top>
      <bottom/>
    </border>
    <border>
      <left style="medium">
        <color rgb="FF375623"/>
      </left>
      <right style="medium">
        <color rgb="FF375623"/>
      </right>
      <top/>
      <bottom style="double">
        <color rgb="FF375623"/>
      </bottom>
    </border>
    <border>
      <left/>
      <right/>
      <top style="medium">
        <color rgb="FF375623"/>
      </top>
      <bottom style="medium">
        <color rgb="FF375623"/>
      </bottom>
    </border>
    <border>
      <left/>
      <right/>
      <top style="thin">
        <color rgb="FF002060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7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60" fillId="34" borderId="0" xfId="0" applyFont="1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58" fillId="33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61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/>
    </xf>
    <xf numFmtId="0" fontId="61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center"/>
    </xf>
    <xf numFmtId="0" fontId="64" fillId="37" borderId="26" xfId="0" applyFont="1" applyFill="1" applyBorder="1" applyAlignment="1">
      <alignment horizontal="center" vertical="center"/>
    </xf>
    <xf numFmtId="9" fontId="64" fillId="37" borderId="25" xfId="53" applyFont="1" applyFill="1" applyBorder="1" applyAlignment="1">
      <alignment horizontal="center" vertical="center"/>
    </xf>
    <xf numFmtId="9" fontId="64" fillId="37" borderId="27" xfId="0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horizontal="center" vertical="center"/>
    </xf>
    <xf numFmtId="9" fontId="60" fillId="0" borderId="29" xfId="53" applyFont="1" applyBorder="1" applyAlignment="1">
      <alignment horizontal="center" vertical="center"/>
    </xf>
    <xf numFmtId="9" fontId="60" fillId="0" borderId="28" xfId="53" applyFont="1" applyBorder="1" applyAlignment="1">
      <alignment horizontal="center" vertical="center"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horizontal="center" vertical="center"/>
    </xf>
    <xf numFmtId="9" fontId="60" fillId="0" borderId="31" xfId="53" applyFont="1" applyBorder="1" applyAlignment="1">
      <alignment horizontal="center" vertical="center"/>
    </xf>
    <xf numFmtId="9" fontId="60" fillId="0" borderId="30" xfId="53" applyFont="1" applyBorder="1" applyAlignment="1">
      <alignment horizontal="center" vertical="center"/>
    </xf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vertical="center" wrapText="1"/>
    </xf>
    <xf numFmtId="0" fontId="59" fillId="0" borderId="33" xfId="0" applyFont="1" applyBorder="1" applyAlignment="1">
      <alignment horizontal="center" vertical="center" wrapText="1"/>
    </xf>
    <xf numFmtId="9" fontId="60" fillId="0" borderId="33" xfId="53" applyFont="1" applyBorder="1" applyAlignment="1">
      <alignment horizontal="center" vertical="center"/>
    </xf>
    <xf numFmtId="9" fontId="60" fillId="0" borderId="32" xfId="53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1" fillId="0" borderId="38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41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41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1" fillId="0" borderId="44" xfId="0" applyFont="1" applyBorder="1" applyAlignment="1">
      <alignment/>
    </xf>
    <xf numFmtId="0" fontId="61" fillId="0" borderId="45" xfId="0" applyFont="1" applyBorder="1" applyAlignment="1">
      <alignment/>
    </xf>
    <xf numFmtId="0" fontId="61" fillId="0" borderId="46" xfId="0" applyFont="1" applyBorder="1" applyAlignment="1">
      <alignment/>
    </xf>
    <xf numFmtId="0" fontId="61" fillId="0" borderId="47" xfId="0" applyFont="1" applyBorder="1" applyAlignment="1">
      <alignment/>
    </xf>
    <xf numFmtId="0" fontId="61" fillId="0" borderId="48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2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62" fillId="0" borderId="57" xfId="0" applyFont="1" applyBorder="1" applyAlignment="1">
      <alignment/>
    </xf>
    <xf numFmtId="0" fontId="62" fillId="0" borderId="58" xfId="0" applyFont="1" applyBorder="1" applyAlignment="1">
      <alignment horizontal="center"/>
    </xf>
    <xf numFmtId="0" fontId="62" fillId="0" borderId="59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62" fillId="0" borderId="62" xfId="0" applyFont="1" applyBorder="1" applyAlignment="1">
      <alignment horizontal="center"/>
    </xf>
    <xf numFmtId="0" fontId="62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65" xfId="0" applyFont="1" applyBorder="1" applyAlignment="1">
      <alignment/>
    </xf>
    <xf numFmtId="9" fontId="61" fillId="0" borderId="66" xfId="53" applyFont="1" applyBorder="1" applyAlignment="1">
      <alignment horizontal="center"/>
    </xf>
    <xf numFmtId="9" fontId="61" fillId="0" borderId="65" xfId="53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61" fillId="0" borderId="0" xfId="0" applyFont="1" applyAlignment="1">
      <alignment/>
    </xf>
    <xf numFmtId="0" fontId="61" fillId="0" borderId="67" xfId="0" applyFont="1" applyBorder="1" applyAlignment="1">
      <alignment/>
    </xf>
    <xf numFmtId="0" fontId="61" fillId="0" borderId="79" xfId="0" applyFont="1" applyBorder="1" applyAlignment="1">
      <alignment/>
    </xf>
    <xf numFmtId="0" fontId="61" fillId="0" borderId="74" xfId="0" applyFont="1" applyBorder="1" applyAlignment="1">
      <alignment/>
    </xf>
    <xf numFmtId="0" fontId="61" fillId="0" borderId="75" xfId="0" applyFont="1" applyBorder="1" applyAlignment="1">
      <alignment/>
    </xf>
    <xf numFmtId="0" fontId="61" fillId="0" borderId="80" xfId="0" applyFont="1" applyBorder="1" applyAlignment="1">
      <alignment/>
    </xf>
    <xf numFmtId="0" fontId="61" fillId="0" borderId="81" xfId="0" applyFont="1" applyBorder="1" applyAlignment="1">
      <alignment/>
    </xf>
    <xf numFmtId="0" fontId="61" fillId="0" borderId="0" xfId="0" applyFont="1" applyAlignment="1">
      <alignment horizontal="left"/>
    </xf>
    <xf numFmtId="0" fontId="62" fillId="0" borderId="82" xfId="0" applyFont="1" applyBorder="1" applyAlignment="1">
      <alignment horizontal="left" vertical="center" wrapText="1"/>
    </xf>
    <xf numFmtId="0" fontId="61" fillId="0" borderId="83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2" fillId="0" borderId="85" xfId="0" applyFont="1" applyBorder="1" applyAlignment="1">
      <alignment vertical="center" wrapText="1"/>
    </xf>
    <xf numFmtId="0" fontId="61" fillId="0" borderId="86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62" fillId="38" borderId="88" xfId="0" applyFont="1" applyFill="1" applyBorder="1" applyAlignment="1">
      <alignment horizontal="center" vertical="center" wrapText="1"/>
    </xf>
    <xf numFmtId="0" fontId="62" fillId="38" borderId="89" xfId="0" applyFont="1" applyFill="1" applyBorder="1" applyAlignment="1">
      <alignment horizontal="center" vertical="center"/>
    </xf>
    <xf numFmtId="0" fontId="62" fillId="38" borderId="90" xfId="0" applyFont="1" applyFill="1" applyBorder="1" applyAlignment="1">
      <alignment horizontal="center" vertical="center"/>
    </xf>
    <xf numFmtId="0" fontId="62" fillId="0" borderId="91" xfId="0" applyFont="1" applyBorder="1" applyAlignment="1">
      <alignment vertical="center" wrapText="1"/>
    </xf>
    <xf numFmtId="0" fontId="61" fillId="0" borderId="92" xfId="0" applyFont="1" applyBorder="1" applyAlignment="1">
      <alignment horizontal="center" vertical="center"/>
    </xf>
    <xf numFmtId="0" fontId="61" fillId="0" borderId="93" xfId="0" applyFont="1" applyBorder="1" applyAlignment="1">
      <alignment horizontal="center" vertical="center"/>
    </xf>
    <xf numFmtId="0" fontId="62" fillId="0" borderId="94" xfId="0" applyFont="1" applyBorder="1" applyAlignment="1">
      <alignment horizontal="center" vertical="center"/>
    </xf>
    <xf numFmtId="0" fontId="62" fillId="0" borderId="95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5" fillId="39" borderId="97" xfId="0" applyFont="1" applyFill="1" applyBorder="1" applyAlignment="1">
      <alignment horizontal="center" vertical="center"/>
    </xf>
    <xf numFmtId="0" fontId="65" fillId="39" borderId="98" xfId="0" applyFont="1" applyFill="1" applyBorder="1" applyAlignment="1">
      <alignment/>
    </xf>
    <xf numFmtId="0" fontId="65" fillId="39" borderId="99" xfId="0" applyFont="1" applyFill="1" applyBorder="1" applyAlignment="1">
      <alignment horizontal="center" vertical="center"/>
    </xf>
    <xf numFmtId="0" fontId="66" fillId="39" borderId="99" xfId="0" applyFont="1" applyFill="1" applyBorder="1" applyAlignment="1">
      <alignment horizontal="center" vertical="center"/>
    </xf>
    <xf numFmtId="9" fontId="66" fillId="39" borderId="98" xfId="0" applyNumberFormat="1" applyFont="1" applyFill="1" applyBorder="1" applyAlignment="1">
      <alignment horizontal="center" vertical="center"/>
    </xf>
    <xf numFmtId="0" fontId="61" fillId="0" borderId="100" xfId="0" applyFont="1" applyBorder="1" applyAlignment="1">
      <alignment/>
    </xf>
    <xf numFmtId="0" fontId="61" fillId="40" borderId="101" xfId="0" applyFont="1" applyFill="1" applyBorder="1" applyAlignment="1">
      <alignment horizontal="center" vertical="center"/>
    </xf>
    <xf numFmtId="0" fontId="61" fillId="40" borderId="102" xfId="0" applyFont="1" applyFill="1" applyBorder="1" applyAlignment="1">
      <alignment/>
    </xf>
    <xf numFmtId="0" fontId="62" fillId="40" borderId="103" xfId="0" applyFont="1" applyFill="1" applyBorder="1" applyAlignment="1">
      <alignment horizontal="center" vertical="center"/>
    </xf>
    <xf numFmtId="0" fontId="62" fillId="40" borderId="102" xfId="0" applyFont="1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9" fontId="62" fillId="0" borderId="0" xfId="53" applyFont="1" applyFill="1" applyBorder="1" applyAlignment="1">
      <alignment/>
    </xf>
    <xf numFmtId="0" fontId="0" fillId="0" borderId="0" xfId="53" applyNumberFormat="1" applyFont="1" applyAlignment="1">
      <alignment/>
    </xf>
    <xf numFmtId="2" fontId="0" fillId="0" borderId="69" xfId="0" applyNumberFormat="1" applyBorder="1" applyAlignment="1">
      <alignment/>
    </xf>
    <xf numFmtId="0" fontId="0" fillId="0" borderId="69" xfId="0" applyBorder="1" applyAlignment="1">
      <alignment horizontal="center" vertical="center"/>
    </xf>
    <xf numFmtId="0" fontId="61" fillId="2" borderId="40" xfId="0" applyFont="1" applyFill="1" applyBorder="1" applyAlignment="1">
      <alignment/>
    </xf>
    <xf numFmtId="0" fontId="61" fillId="2" borderId="41" xfId="0" applyFont="1" applyFill="1" applyBorder="1" applyAlignment="1">
      <alignment horizontal="center"/>
    </xf>
    <xf numFmtId="0" fontId="61" fillId="2" borderId="40" xfId="0" applyFont="1" applyFill="1" applyBorder="1" applyAlignment="1">
      <alignment horizontal="center"/>
    </xf>
    <xf numFmtId="0" fontId="61" fillId="2" borderId="38" xfId="0" applyFont="1" applyFill="1" applyBorder="1" applyAlignment="1">
      <alignment/>
    </xf>
    <xf numFmtId="0" fontId="61" fillId="2" borderId="35" xfId="0" applyFont="1" applyFill="1" applyBorder="1" applyAlignment="1">
      <alignment horizontal="center"/>
    </xf>
    <xf numFmtId="0" fontId="61" fillId="2" borderId="38" xfId="0" applyFont="1" applyFill="1" applyBorder="1" applyAlignment="1">
      <alignment horizontal="center"/>
    </xf>
    <xf numFmtId="0" fontId="61" fillId="2" borderId="104" xfId="0" applyFont="1" applyFill="1" applyBorder="1" applyAlignment="1">
      <alignment/>
    </xf>
    <xf numFmtId="0" fontId="61" fillId="2" borderId="105" xfId="0" applyFont="1" applyFill="1" applyBorder="1" applyAlignment="1">
      <alignment horizontal="center"/>
    </xf>
    <xf numFmtId="0" fontId="61" fillId="2" borderId="104" xfId="0" applyFont="1" applyFill="1" applyBorder="1" applyAlignment="1">
      <alignment horizontal="center"/>
    </xf>
    <xf numFmtId="0" fontId="65" fillId="41" borderId="106" xfId="0" applyFont="1" applyFill="1" applyBorder="1" applyAlignment="1">
      <alignment horizontal="center" vertical="center"/>
    </xf>
    <xf numFmtId="0" fontId="65" fillId="41" borderId="101" xfId="0" applyFont="1" applyFill="1" applyBorder="1" applyAlignment="1">
      <alignment horizontal="center" vertical="center"/>
    </xf>
    <xf numFmtId="0" fontId="65" fillId="41" borderId="106" xfId="0" applyFont="1" applyFill="1" applyBorder="1" applyAlignment="1">
      <alignment horizontal="left" vertical="center"/>
    </xf>
    <xf numFmtId="0" fontId="61" fillId="2" borderId="107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61" fillId="39" borderId="101" xfId="0" applyFont="1" applyFill="1" applyBorder="1" applyAlignment="1">
      <alignment horizontal="center"/>
    </xf>
    <xf numFmtId="0" fontId="61" fillId="39" borderId="108" xfId="0" applyFont="1" applyFill="1" applyBorder="1" applyAlignment="1">
      <alignment horizontal="center"/>
    </xf>
    <xf numFmtId="0" fontId="61" fillId="39" borderId="39" xfId="0" applyFont="1" applyFill="1" applyBorder="1" applyAlignment="1">
      <alignment/>
    </xf>
    <xf numFmtId="0" fontId="62" fillId="39" borderId="36" xfId="0" applyFont="1" applyFill="1" applyBorder="1" applyAlignment="1">
      <alignment horizontal="center"/>
    </xf>
    <xf numFmtId="0" fontId="61" fillId="39" borderId="36" xfId="0" applyFont="1" applyFill="1" applyBorder="1" applyAlignment="1">
      <alignment horizontal="center"/>
    </xf>
    <xf numFmtId="0" fontId="61" fillId="39" borderId="109" xfId="0" applyFont="1" applyFill="1" applyBorder="1" applyAlignment="1">
      <alignment horizontal="center"/>
    </xf>
    <xf numFmtId="0" fontId="0" fillId="11" borderId="110" xfId="0" applyFill="1" applyBorder="1" applyAlignment="1">
      <alignment horizontal="center"/>
    </xf>
    <xf numFmtId="0" fontId="0" fillId="11" borderId="111" xfId="0" applyFill="1" applyBorder="1" applyAlignment="1">
      <alignment horizontal="center"/>
    </xf>
    <xf numFmtId="0" fontId="57" fillId="28" borderId="112" xfId="0" applyFont="1" applyFill="1" applyBorder="1" applyAlignment="1">
      <alignment horizontal="center"/>
    </xf>
    <xf numFmtId="0" fontId="57" fillId="28" borderId="97" xfId="0" applyFont="1" applyFill="1" applyBorder="1" applyAlignment="1">
      <alignment horizontal="center"/>
    </xf>
    <xf numFmtId="0" fontId="57" fillId="28" borderId="113" xfId="0" applyFont="1" applyFill="1" applyBorder="1" applyAlignment="1">
      <alignment horizontal="center"/>
    </xf>
    <xf numFmtId="0" fontId="57" fillId="11" borderId="111" xfId="0" applyFont="1" applyFill="1" applyBorder="1" applyAlignment="1">
      <alignment/>
    </xf>
    <xf numFmtId="0" fontId="57" fillId="11" borderId="114" xfId="0" applyFont="1" applyFill="1" applyBorder="1" applyAlignment="1">
      <alignment/>
    </xf>
    <xf numFmtId="0" fontId="57" fillId="28" borderId="98" xfId="0" applyFont="1" applyFill="1" applyBorder="1" applyAlignment="1">
      <alignment/>
    </xf>
    <xf numFmtId="0" fontId="61" fillId="38" borderId="115" xfId="0" applyFont="1" applyFill="1" applyBorder="1" applyAlignment="1">
      <alignment/>
    </xf>
    <xf numFmtId="0" fontId="61" fillId="38" borderId="106" xfId="0" applyFont="1" applyFill="1" applyBorder="1" applyAlignment="1">
      <alignment/>
    </xf>
    <xf numFmtId="0" fontId="61" fillId="38" borderId="101" xfId="0" applyFont="1" applyFill="1" applyBorder="1" applyAlignment="1">
      <alignment horizontal="center"/>
    </xf>
    <xf numFmtId="0" fontId="61" fillId="38" borderId="108" xfId="0" applyFont="1" applyFill="1" applyBorder="1" applyAlignment="1">
      <alignment horizontal="center"/>
    </xf>
    <xf numFmtId="0" fontId="61" fillId="38" borderId="116" xfId="0" applyFont="1" applyFill="1" applyBorder="1" applyAlignment="1">
      <alignment/>
    </xf>
    <xf numFmtId="0" fontId="61" fillId="38" borderId="117" xfId="0" applyFont="1" applyFill="1" applyBorder="1" applyAlignment="1">
      <alignment horizontal="center"/>
    </xf>
    <xf numFmtId="2" fontId="61" fillId="38" borderId="117" xfId="0" applyNumberFormat="1" applyFont="1" applyFill="1" applyBorder="1" applyAlignment="1">
      <alignment horizontal="center"/>
    </xf>
    <xf numFmtId="2" fontId="61" fillId="38" borderId="118" xfId="0" applyNumberFormat="1" applyFont="1" applyFill="1" applyBorder="1" applyAlignment="1">
      <alignment horizontal="center"/>
    </xf>
    <xf numFmtId="0" fontId="61" fillId="5" borderId="119" xfId="0" applyFont="1" applyFill="1" applyBorder="1" applyAlignment="1">
      <alignment/>
    </xf>
    <xf numFmtId="0" fontId="61" fillId="5" borderId="120" xfId="0" applyFont="1" applyFill="1" applyBorder="1" applyAlignment="1">
      <alignment horizontal="center"/>
    </xf>
    <xf numFmtId="2" fontId="61" fillId="5" borderId="120" xfId="0" applyNumberFormat="1" applyFont="1" applyFill="1" applyBorder="1" applyAlignment="1">
      <alignment horizontal="center"/>
    </xf>
    <xf numFmtId="2" fontId="61" fillId="5" borderId="121" xfId="0" applyNumberFormat="1" applyFont="1" applyFill="1" applyBorder="1" applyAlignment="1">
      <alignment horizontal="center"/>
    </xf>
    <xf numFmtId="0" fontId="61" fillId="5" borderId="122" xfId="0" applyFont="1" applyFill="1" applyBorder="1" applyAlignment="1">
      <alignment/>
    </xf>
    <xf numFmtId="0" fontId="61" fillId="5" borderId="123" xfId="0" applyFont="1" applyFill="1" applyBorder="1" applyAlignment="1">
      <alignment horizontal="center"/>
    </xf>
    <xf numFmtId="2" fontId="61" fillId="5" borderId="123" xfId="0" applyNumberFormat="1" applyFont="1" applyFill="1" applyBorder="1" applyAlignment="1">
      <alignment horizontal="center"/>
    </xf>
    <xf numFmtId="2" fontId="61" fillId="5" borderId="124" xfId="0" applyNumberFormat="1" applyFont="1" applyFill="1" applyBorder="1" applyAlignment="1">
      <alignment horizontal="center"/>
    </xf>
    <xf numFmtId="0" fontId="0" fillId="36" borderId="125" xfId="0" applyFill="1" applyBorder="1" applyAlignment="1">
      <alignment horizontal="center"/>
    </xf>
    <xf numFmtId="0" fontId="0" fillId="36" borderId="126" xfId="0" applyFill="1" applyBorder="1" applyAlignment="1">
      <alignment horizontal="center"/>
    </xf>
    <xf numFmtId="0" fontId="0" fillId="36" borderId="127" xfId="0" applyFill="1" applyBorder="1" applyAlignment="1">
      <alignment horizontal="center"/>
    </xf>
    <xf numFmtId="0" fontId="0" fillId="36" borderId="125" xfId="0" applyFill="1" applyBorder="1" applyAlignment="1">
      <alignment/>
    </xf>
    <xf numFmtId="10" fontId="0" fillId="36" borderId="126" xfId="53" applyNumberFormat="1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128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9" xfId="0" applyFill="1" applyBorder="1" applyAlignment="1">
      <alignment/>
    </xf>
    <xf numFmtId="0" fontId="61" fillId="7" borderId="50" xfId="0" applyFont="1" applyFill="1" applyBorder="1" applyAlignment="1">
      <alignment horizontal="center"/>
    </xf>
    <xf numFmtId="0" fontId="61" fillId="7" borderId="51" xfId="0" applyFont="1" applyFill="1" applyBorder="1" applyAlignment="1">
      <alignment horizontal="center"/>
    </xf>
    <xf numFmtId="0" fontId="61" fillId="7" borderId="52" xfId="0" applyFont="1" applyFill="1" applyBorder="1" applyAlignment="1">
      <alignment horizontal="center"/>
    </xf>
    <xf numFmtId="0" fontId="61" fillId="7" borderId="53" xfId="0" applyFont="1" applyFill="1" applyBorder="1" applyAlignment="1">
      <alignment horizontal="center"/>
    </xf>
    <xf numFmtId="0" fontId="62" fillId="40" borderId="44" xfId="0" applyFont="1" applyFill="1" applyBorder="1" applyAlignment="1">
      <alignment/>
    </xf>
    <xf numFmtId="0" fontId="62" fillId="40" borderId="48" xfId="0" applyFont="1" applyFill="1" applyBorder="1" applyAlignment="1">
      <alignment horizontal="center"/>
    </xf>
    <xf numFmtId="0" fontId="62" fillId="40" borderId="49" xfId="0" applyFont="1" applyFill="1" applyBorder="1" applyAlignment="1">
      <alignment horizontal="center"/>
    </xf>
    <xf numFmtId="0" fontId="62" fillId="40" borderId="47" xfId="0" applyFont="1" applyFill="1" applyBorder="1" applyAlignment="1">
      <alignment/>
    </xf>
    <xf numFmtId="0" fontId="62" fillId="40" borderId="54" xfId="0" applyFont="1" applyFill="1" applyBorder="1" applyAlignment="1">
      <alignment horizontal="center"/>
    </xf>
    <xf numFmtId="0" fontId="62" fillId="40" borderId="47" xfId="0" applyFont="1" applyFill="1" applyBorder="1" applyAlignment="1">
      <alignment horizontal="center"/>
    </xf>
    <xf numFmtId="0" fontId="62" fillId="7" borderId="45" xfId="0" applyFont="1" applyFill="1" applyBorder="1" applyAlignment="1">
      <alignment/>
    </xf>
    <xf numFmtId="0" fontId="62" fillId="7" borderId="46" xfId="0" applyFont="1" applyFill="1" applyBorder="1" applyAlignment="1">
      <alignment/>
    </xf>
    <xf numFmtId="0" fontId="61" fillId="40" borderId="130" xfId="0" applyFont="1" applyFill="1" applyBorder="1" applyAlignment="1">
      <alignment horizontal="center"/>
    </xf>
    <xf numFmtId="0" fontId="61" fillId="40" borderId="48" xfId="0" applyFont="1" applyFill="1" applyBorder="1" applyAlignment="1">
      <alignment horizontal="center"/>
    </xf>
    <xf numFmtId="0" fontId="61" fillId="40" borderId="0" xfId="0" applyFont="1" applyFill="1" applyAlignment="1">
      <alignment horizontal="center"/>
    </xf>
    <xf numFmtId="0" fontId="61" fillId="40" borderId="47" xfId="0" applyFont="1" applyFill="1" applyBorder="1" applyAlignment="1">
      <alignment/>
    </xf>
    <xf numFmtId="0" fontId="0" fillId="19" borderId="131" xfId="0" applyFill="1" applyBorder="1" applyAlignment="1">
      <alignment horizontal="center"/>
    </xf>
    <xf numFmtId="0" fontId="0" fillId="19" borderId="132" xfId="0" applyFill="1" applyBorder="1" applyAlignment="1">
      <alignment horizontal="center"/>
    </xf>
    <xf numFmtId="0" fontId="0" fillId="19" borderId="125" xfId="0" applyFill="1" applyBorder="1" applyAlignment="1">
      <alignment/>
    </xf>
    <xf numFmtId="0" fontId="0" fillId="19" borderId="126" xfId="0" applyFill="1" applyBorder="1" applyAlignment="1">
      <alignment horizontal="center"/>
    </xf>
    <xf numFmtId="9" fontId="0" fillId="19" borderId="127" xfId="53" applyFont="1" applyFill="1" applyBorder="1" applyAlignment="1">
      <alignment horizontal="center"/>
    </xf>
    <xf numFmtId="0" fontId="0" fillId="7" borderId="133" xfId="0" applyFill="1" applyBorder="1" applyAlignment="1">
      <alignment/>
    </xf>
    <xf numFmtId="0" fontId="0" fillId="7" borderId="128" xfId="0" applyFill="1" applyBorder="1" applyAlignment="1">
      <alignment horizontal="center"/>
    </xf>
    <xf numFmtId="0" fontId="0" fillId="7" borderId="129" xfId="0" applyFill="1" applyBorder="1" applyAlignment="1">
      <alignment/>
    </xf>
    <xf numFmtId="0" fontId="0" fillId="7" borderId="134" xfId="0" applyFill="1" applyBorder="1" applyAlignment="1">
      <alignment horizontal="center"/>
    </xf>
    <xf numFmtId="10" fontId="0" fillId="7" borderId="135" xfId="53" applyNumberFormat="1" applyFont="1" applyFill="1" applyBorder="1" applyAlignment="1">
      <alignment horizontal="center"/>
    </xf>
    <xf numFmtId="10" fontId="0" fillId="7" borderId="136" xfId="53" applyNumberFormat="1" applyFont="1" applyFill="1" applyBorder="1" applyAlignment="1">
      <alignment horizontal="center"/>
    </xf>
    <xf numFmtId="0" fontId="61" fillId="38" borderId="137" xfId="0" applyFont="1" applyFill="1" applyBorder="1" applyAlignment="1">
      <alignment horizontal="center"/>
    </xf>
    <xf numFmtId="0" fontId="61" fillId="38" borderId="138" xfId="0" applyFont="1" applyFill="1" applyBorder="1" applyAlignment="1">
      <alignment horizontal="center"/>
    </xf>
    <xf numFmtId="0" fontId="61" fillId="7" borderId="139" xfId="0" applyFont="1" applyFill="1" applyBorder="1" applyAlignment="1">
      <alignment/>
    </xf>
    <xf numFmtId="0" fontId="61" fillId="7" borderId="140" xfId="0" applyFont="1" applyFill="1" applyBorder="1" applyAlignment="1">
      <alignment horizontal="center"/>
    </xf>
    <xf numFmtId="0" fontId="61" fillId="7" borderId="141" xfId="0" applyFont="1" applyFill="1" applyBorder="1" applyAlignment="1">
      <alignment horizontal="center"/>
    </xf>
    <xf numFmtId="0" fontId="61" fillId="7" borderId="142" xfId="0" applyFont="1" applyFill="1" applyBorder="1" applyAlignment="1">
      <alignment/>
    </xf>
    <xf numFmtId="0" fontId="61" fillId="7" borderId="137" xfId="0" applyFont="1" applyFill="1" applyBorder="1" applyAlignment="1">
      <alignment horizontal="center"/>
    </xf>
    <xf numFmtId="0" fontId="61" fillId="38" borderId="143" xfId="0" applyFont="1" applyFill="1" applyBorder="1" applyAlignment="1">
      <alignment horizontal="center"/>
    </xf>
    <xf numFmtId="0" fontId="61" fillId="2" borderId="60" xfId="0" applyFont="1" applyFill="1" applyBorder="1" applyAlignment="1">
      <alignment horizontal="center" vertical="center"/>
    </xf>
    <xf numFmtId="0" fontId="0" fillId="2" borderId="14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57" fillId="2" borderId="37" xfId="0" applyFont="1" applyFill="1" applyBorder="1" applyAlignment="1">
      <alignment/>
    </xf>
    <xf numFmtId="0" fontId="57" fillId="2" borderId="38" xfId="0" applyFont="1" applyFill="1" applyBorder="1" applyAlignment="1">
      <alignment/>
    </xf>
    <xf numFmtId="0" fontId="45" fillId="42" borderId="131" xfId="0" applyFont="1" applyFill="1" applyBorder="1" applyAlignment="1">
      <alignment horizontal="center"/>
    </xf>
    <xf numFmtId="0" fontId="45" fillId="42" borderId="47" xfId="0" applyFont="1" applyFill="1" applyBorder="1" applyAlignment="1">
      <alignment/>
    </xf>
    <xf numFmtId="0" fontId="45" fillId="42" borderId="145" xfId="0" applyFont="1" applyFill="1" applyBorder="1" applyAlignment="1">
      <alignment horizontal="center"/>
    </xf>
    <xf numFmtId="0" fontId="45" fillId="42" borderId="47" xfId="0" applyFont="1" applyFill="1" applyBorder="1" applyAlignment="1">
      <alignment horizontal="center"/>
    </xf>
    <xf numFmtId="0" fontId="57" fillId="2" borderId="146" xfId="0" applyFont="1" applyFill="1" applyBorder="1" applyAlignment="1">
      <alignment/>
    </xf>
    <xf numFmtId="0" fontId="0" fillId="2" borderId="147" xfId="0" applyFill="1" applyBorder="1" applyAlignment="1">
      <alignment horizontal="center"/>
    </xf>
    <xf numFmtId="0" fontId="0" fillId="2" borderId="146" xfId="0" applyFill="1" applyBorder="1" applyAlignment="1">
      <alignment horizontal="center"/>
    </xf>
    <xf numFmtId="0" fontId="45" fillId="42" borderId="148" xfId="0" applyFont="1" applyFill="1" applyBorder="1" applyAlignment="1">
      <alignment horizontal="center"/>
    </xf>
    <xf numFmtId="0" fontId="45" fillId="42" borderId="149" xfId="0" applyFont="1" applyFill="1" applyBorder="1" applyAlignment="1">
      <alignment horizontal="center"/>
    </xf>
    <xf numFmtId="0" fontId="0" fillId="2" borderId="150" xfId="0" applyFill="1" applyBorder="1" applyAlignment="1">
      <alignment horizontal="center"/>
    </xf>
    <xf numFmtId="0" fontId="0" fillId="2" borderId="151" xfId="0" applyFill="1" applyBorder="1" applyAlignment="1">
      <alignment horizontal="center"/>
    </xf>
    <xf numFmtId="0" fontId="0" fillId="2" borderId="152" xfId="0" applyFill="1" applyBorder="1" applyAlignment="1">
      <alignment horizontal="center"/>
    </xf>
    <xf numFmtId="0" fontId="0" fillId="2" borderId="153" xfId="0" applyFill="1" applyBorder="1" applyAlignment="1">
      <alignment horizontal="center"/>
    </xf>
    <xf numFmtId="0" fontId="0" fillId="2" borderId="154" xfId="0" applyFill="1" applyBorder="1" applyAlignment="1">
      <alignment horizontal="center"/>
    </xf>
    <xf numFmtId="0" fontId="0" fillId="2" borderId="155" xfId="0" applyFill="1" applyBorder="1" applyAlignment="1">
      <alignment horizontal="center"/>
    </xf>
    <xf numFmtId="0" fontId="45" fillId="42" borderId="156" xfId="0" applyFont="1" applyFill="1" applyBorder="1" applyAlignment="1">
      <alignment horizontal="center"/>
    </xf>
    <xf numFmtId="0" fontId="45" fillId="42" borderId="157" xfId="0" applyFont="1" applyFill="1" applyBorder="1" applyAlignment="1">
      <alignment horizontal="center"/>
    </xf>
    <xf numFmtId="0" fontId="45" fillId="42" borderId="158" xfId="0" applyFont="1" applyFill="1" applyBorder="1" applyAlignment="1">
      <alignment horizontal="center"/>
    </xf>
    <xf numFmtId="0" fontId="61" fillId="2" borderId="152" xfId="0" applyFont="1" applyFill="1" applyBorder="1" applyAlignment="1">
      <alignment horizontal="center" vertical="center"/>
    </xf>
    <xf numFmtId="0" fontId="0" fillId="0" borderId="159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38" xfId="0" applyBorder="1" applyAlignment="1">
      <alignment horizontal="center"/>
    </xf>
    <xf numFmtId="0" fontId="62" fillId="0" borderId="104" xfId="0" applyFont="1" applyBorder="1" applyAlignment="1">
      <alignment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04" xfId="0" applyBorder="1" applyAlignment="1">
      <alignment horizontal="center"/>
    </xf>
    <xf numFmtId="0" fontId="62" fillId="19" borderId="163" xfId="0" applyFont="1" applyFill="1" applyBorder="1" applyAlignment="1">
      <alignment/>
    </xf>
    <xf numFmtId="0" fontId="62" fillId="19" borderId="164" xfId="0" applyFont="1" applyFill="1" applyBorder="1" applyAlignment="1">
      <alignment horizontal="center"/>
    </xf>
    <xf numFmtId="0" fontId="62" fillId="19" borderId="165" xfId="0" applyFont="1" applyFill="1" applyBorder="1" applyAlignment="1">
      <alignment horizontal="center"/>
    </xf>
    <xf numFmtId="0" fontId="62" fillId="0" borderId="166" xfId="0" applyFont="1" applyBorder="1" applyAlignment="1">
      <alignment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6" xfId="0" applyBorder="1" applyAlignment="1">
      <alignment horizontal="center"/>
    </xf>
    <xf numFmtId="0" fontId="57" fillId="19" borderId="169" xfId="0" applyFont="1" applyFill="1" applyBorder="1" applyAlignment="1">
      <alignment horizontal="center"/>
    </xf>
    <xf numFmtId="9" fontId="0" fillId="0" borderId="0" xfId="53" applyFont="1" applyAlignment="1">
      <alignment/>
    </xf>
    <xf numFmtId="10" fontId="0" fillId="0" borderId="0" xfId="0" applyNumberFormat="1" applyAlignment="1">
      <alignment/>
    </xf>
    <xf numFmtId="0" fontId="0" fillId="9" borderId="170" xfId="0" applyFill="1" applyBorder="1" applyAlignment="1">
      <alignment horizontal="center" vertical="center"/>
    </xf>
    <xf numFmtId="0" fontId="0" fillId="9" borderId="171" xfId="0" applyFill="1" applyBorder="1" applyAlignment="1">
      <alignment horizontal="center" vertical="center"/>
    </xf>
    <xf numFmtId="0" fontId="0" fillId="9" borderId="172" xfId="0" applyFill="1" applyBorder="1" applyAlignment="1">
      <alignment horizontal="center" vertical="center"/>
    </xf>
    <xf numFmtId="0" fontId="0" fillId="9" borderId="173" xfId="0" applyFill="1" applyBorder="1" applyAlignment="1">
      <alignment horizontal="center" vertical="center"/>
    </xf>
    <xf numFmtId="0" fontId="0" fillId="9" borderId="174" xfId="0" applyFill="1" applyBorder="1" applyAlignment="1">
      <alignment horizontal="center" vertical="center"/>
    </xf>
    <xf numFmtId="0" fontId="0" fillId="9" borderId="175" xfId="0" applyFill="1" applyBorder="1" applyAlignment="1">
      <alignment horizontal="center" vertical="center"/>
    </xf>
    <xf numFmtId="0" fontId="45" fillId="40" borderId="67" xfId="0" applyFont="1" applyFill="1" applyBorder="1" applyAlignment="1">
      <alignment horizontal="center" vertical="center"/>
    </xf>
    <xf numFmtId="0" fontId="45" fillId="40" borderId="68" xfId="0" applyFont="1" applyFill="1" applyBorder="1" applyAlignment="1">
      <alignment horizontal="center" vertical="center"/>
    </xf>
    <xf numFmtId="0" fontId="45" fillId="40" borderId="79" xfId="0" applyFont="1" applyFill="1" applyBorder="1" applyAlignment="1">
      <alignment horizontal="center" vertical="center"/>
    </xf>
    <xf numFmtId="0" fontId="57" fillId="9" borderId="176" xfId="0" applyFont="1" applyFill="1" applyBorder="1" applyAlignment="1">
      <alignment vertical="center"/>
    </xf>
    <xf numFmtId="0" fontId="57" fillId="9" borderId="177" xfId="0" applyFont="1" applyFill="1" applyBorder="1" applyAlignment="1">
      <alignment vertical="center"/>
    </xf>
    <xf numFmtId="0" fontId="57" fillId="9" borderId="178" xfId="0" applyFont="1" applyFill="1" applyBorder="1" applyAlignment="1">
      <alignment vertical="center"/>
    </xf>
    <xf numFmtId="0" fontId="0" fillId="43" borderId="179" xfId="0" applyFill="1" applyBorder="1" applyAlignment="1">
      <alignment/>
    </xf>
    <xf numFmtId="0" fontId="0" fillId="19" borderId="180" xfId="0" applyFill="1" applyBorder="1" applyAlignment="1">
      <alignment/>
    </xf>
    <xf numFmtId="0" fontId="0" fillId="19" borderId="180" xfId="0" applyFill="1" applyBorder="1" applyAlignment="1">
      <alignment horizontal="center"/>
    </xf>
    <xf numFmtId="0" fontId="0" fillId="19" borderId="181" xfId="0" applyFill="1" applyBorder="1" applyAlignment="1">
      <alignment/>
    </xf>
    <xf numFmtId="0" fontId="0" fillId="19" borderId="181" xfId="0" applyFill="1" applyBorder="1" applyAlignment="1">
      <alignment horizontal="center"/>
    </xf>
    <xf numFmtId="0" fontId="0" fillId="19" borderId="182" xfId="0" applyFill="1" applyBorder="1" applyAlignment="1">
      <alignment horizontal="center"/>
    </xf>
    <xf numFmtId="0" fontId="0" fillId="19" borderId="183" xfId="0" applyFill="1" applyBorder="1" applyAlignment="1">
      <alignment horizontal="center"/>
    </xf>
    <xf numFmtId="0" fontId="0" fillId="19" borderId="184" xfId="0" applyFill="1" applyBorder="1" applyAlignment="1">
      <alignment horizontal="center"/>
    </xf>
    <xf numFmtId="0" fontId="0" fillId="19" borderId="185" xfId="0" applyFill="1" applyBorder="1" applyAlignment="1">
      <alignment horizontal="center"/>
    </xf>
    <xf numFmtId="0" fontId="0" fillId="43" borderId="186" xfId="0" applyFill="1" applyBorder="1" applyAlignment="1">
      <alignment horizontal="center"/>
    </xf>
    <xf numFmtId="0" fontId="0" fillId="43" borderId="187" xfId="0" applyFill="1" applyBorder="1" applyAlignment="1">
      <alignment horizontal="center"/>
    </xf>
    <xf numFmtId="0" fontId="67" fillId="0" borderId="188" xfId="0" applyFont="1" applyBorder="1" applyAlignment="1">
      <alignment horizontal="center" vertical="center"/>
    </xf>
    <xf numFmtId="0" fontId="68" fillId="41" borderId="189" xfId="0" applyFont="1" applyFill="1" applyBorder="1" applyAlignment="1">
      <alignment horizontal="center" vertical="center"/>
    </xf>
    <xf numFmtId="9" fontId="68" fillId="41" borderId="69" xfId="53" applyFont="1" applyFill="1" applyBorder="1" applyAlignment="1">
      <alignment horizontal="center" vertical="center"/>
    </xf>
    <xf numFmtId="0" fontId="68" fillId="41" borderId="69" xfId="0" applyFont="1" applyFill="1" applyBorder="1" applyAlignment="1">
      <alignment horizontal="center" vertical="center"/>
    </xf>
    <xf numFmtId="0" fontId="68" fillId="41" borderId="190" xfId="0" applyFont="1" applyFill="1" applyBorder="1" applyAlignment="1">
      <alignment horizontal="center" vertical="center"/>
    </xf>
    <xf numFmtId="0" fontId="67" fillId="2" borderId="191" xfId="0" applyFont="1" applyFill="1" applyBorder="1" applyAlignment="1">
      <alignment horizontal="center" vertical="center"/>
    </xf>
    <xf numFmtId="0" fontId="67" fillId="2" borderId="69" xfId="0" applyFont="1" applyFill="1" applyBorder="1" applyAlignment="1">
      <alignment horizontal="center" vertical="center"/>
    </xf>
    <xf numFmtId="10" fontId="67" fillId="2" borderId="190" xfId="53" applyNumberFormat="1" applyFont="1" applyFill="1" applyBorder="1" applyAlignment="1">
      <alignment horizontal="center" vertical="center"/>
    </xf>
    <xf numFmtId="0" fontId="68" fillId="41" borderId="191" xfId="0" applyFont="1" applyFill="1" applyBorder="1" applyAlignment="1">
      <alignment horizontal="center" vertical="center"/>
    </xf>
    <xf numFmtId="9" fontId="68" fillId="41" borderId="69" xfId="0" applyNumberFormat="1" applyFont="1" applyFill="1" applyBorder="1" applyAlignment="1">
      <alignment horizontal="center" vertical="center"/>
    </xf>
    <xf numFmtId="9" fontId="68" fillId="41" borderId="190" xfId="0" applyNumberFormat="1" applyFont="1" applyFill="1" applyBorder="1" applyAlignment="1">
      <alignment horizontal="center" vertical="center"/>
    </xf>
    <xf numFmtId="10" fontId="67" fillId="2" borderId="69" xfId="53" applyNumberFormat="1" applyFont="1" applyFill="1" applyBorder="1" applyAlignment="1">
      <alignment horizontal="center" vertical="center"/>
    </xf>
    <xf numFmtId="0" fontId="61" fillId="7" borderId="72" xfId="0" applyFont="1" applyFill="1" applyBorder="1" applyAlignment="1">
      <alignment horizontal="left"/>
    </xf>
    <xf numFmtId="0" fontId="61" fillId="7" borderId="70" xfId="0" applyFont="1" applyFill="1" applyBorder="1" applyAlignment="1">
      <alignment horizontal="center"/>
    </xf>
    <xf numFmtId="0" fontId="61" fillId="7" borderId="73" xfId="0" applyFont="1" applyFill="1" applyBorder="1" applyAlignment="1">
      <alignment horizontal="center"/>
    </xf>
    <xf numFmtId="0" fontId="61" fillId="7" borderId="74" xfId="0" applyFont="1" applyFill="1" applyBorder="1" applyAlignment="1">
      <alignment horizontal="left"/>
    </xf>
    <xf numFmtId="0" fontId="61" fillId="7" borderId="71" xfId="0" applyFont="1" applyFill="1" applyBorder="1" applyAlignment="1">
      <alignment horizontal="center"/>
    </xf>
    <xf numFmtId="0" fontId="61" fillId="7" borderId="75" xfId="0" applyFont="1" applyFill="1" applyBorder="1" applyAlignment="1">
      <alignment horizontal="center"/>
    </xf>
    <xf numFmtId="0" fontId="62" fillId="38" borderId="192" xfId="0" applyFont="1" applyFill="1" applyBorder="1" applyAlignment="1">
      <alignment horizontal="center"/>
    </xf>
    <xf numFmtId="0" fontId="62" fillId="38" borderId="67" xfId="0" applyFont="1" applyFill="1" applyBorder="1" applyAlignment="1">
      <alignment horizontal="left"/>
    </xf>
    <xf numFmtId="0" fontId="62" fillId="38" borderId="68" xfId="0" applyFont="1" applyFill="1" applyBorder="1" applyAlignment="1">
      <alignment horizontal="center"/>
    </xf>
    <xf numFmtId="0" fontId="62" fillId="38" borderId="79" xfId="0" applyFont="1" applyFill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193" xfId="0" applyFont="1" applyBorder="1" applyAlignment="1">
      <alignment/>
    </xf>
    <xf numFmtId="0" fontId="67" fillId="0" borderId="193" xfId="0" applyFont="1" applyBorder="1" applyAlignment="1">
      <alignment horizontal="center"/>
    </xf>
    <xf numFmtId="0" fontId="67" fillId="0" borderId="172" xfId="0" applyFont="1" applyBorder="1" applyAlignment="1">
      <alignment/>
    </xf>
    <xf numFmtId="0" fontId="67" fillId="0" borderId="172" xfId="0" applyFont="1" applyBorder="1" applyAlignment="1">
      <alignment horizontal="center"/>
    </xf>
    <xf numFmtId="0" fontId="67" fillId="0" borderId="194" xfId="0" applyFont="1" applyBorder="1" applyAlignment="1">
      <alignment/>
    </xf>
    <xf numFmtId="0" fontId="67" fillId="0" borderId="194" xfId="0" applyFont="1" applyBorder="1" applyAlignment="1">
      <alignment horizontal="center"/>
    </xf>
    <xf numFmtId="0" fontId="67" fillId="0" borderId="195" xfId="0" applyFont="1" applyBorder="1" applyAlignment="1">
      <alignment/>
    </xf>
    <xf numFmtId="0" fontId="67" fillId="0" borderId="195" xfId="0" applyFont="1" applyBorder="1" applyAlignment="1">
      <alignment horizontal="center"/>
    </xf>
    <xf numFmtId="0" fontId="67" fillId="0" borderId="196" xfId="0" applyFont="1" applyBorder="1" applyAlignment="1">
      <alignment/>
    </xf>
    <xf numFmtId="0" fontId="67" fillId="0" borderId="196" xfId="0" applyFont="1" applyBorder="1" applyAlignment="1">
      <alignment horizontal="center"/>
    </xf>
    <xf numFmtId="10" fontId="62" fillId="0" borderId="16" xfId="53" applyNumberFormat="1" applyFont="1" applyBorder="1" applyAlignment="1">
      <alignment horizontal="center" vertical="center"/>
    </xf>
    <xf numFmtId="10" fontId="62" fillId="0" borderId="17" xfId="53" applyNumberFormat="1" applyFont="1" applyBorder="1" applyAlignment="1">
      <alignment horizontal="center" vertical="center"/>
    </xf>
    <xf numFmtId="10" fontId="62" fillId="0" borderId="23" xfId="53" applyNumberFormat="1" applyFont="1" applyBorder="1" applyAlignment="1">
      <alignment horizontal="center" vertical="center"/>
    </xf>
    <xf numFmtId="0" fontId="66" fillId="41" borderId="115" xfId="0" applyFont="1" applyFill="1" applyBorder="1" applyAlignment="1">
      <alignment horizontal="center" vertical="center"/>
    </xf>
    <xf numFmtId="0" fontId="66" fillId="41" borderId="101" xfId="0" applyFont="1" applyFill="1" applyBorder="1" applyAlignment="1">
      <alignment horizontal="center"/>
    </xf>
    <xf numFmtId="0" fontId="66" fillId="41" borderId="106" xfId="0" applyFont="1" applyFill="1" applyBorder="1" applyAlignment="1">
      <alignment horizontal="center"/>
    </xf>
    <xf numFmtId="0" fontId="0" fillId="41" borderId="100" xfId="0" applyFill="1" applyBorder="1" applyAlignment="1">
      <alignment/>
    </xf>
    <xf numFmtId="0" fontId="0" fillId="41" borderId="197" xfId="0" applyFill="1" applyBorder="1" applyAlignment="1">
      <alignment/>
    </xf>
    <xf numFmtId="2" fontId="0" fillId="0" borderId="0" xfId="53" applyNumberFormat="1" applyFont="1" applyAlignment="1">
      <alignment/>
    </xf>
    <xf numFmtId="10" fontId="61" fillId="7" borderId="137" xfId="0" applyNumberFormat="1" applyFont="1" applyFill="1" applyBorder="1" applyAlignment="1">
      <alignment horizontal="center"/>
    </xf>
    <xf numFmtId="0" fontId="69" fillId="0" borderId="15" xfId="0" applyFont="1" applyBorder="1" applyAlignment="1">
      <alignment/>
    </xf>
    <xf numFmtId="0" fontId="70" fillId="19" borderId="198" xfId="0" applyFont="1" applyFill="1" applyBorder="1" applyAlignment="1">
      <alignment horizontal="center" vertical="center"/>
    </xf>
    <xf numFmtId="0" fontId="70" fillId="19" borderId="199" xfId="0" applyFont="1" applyFill="1" applyBorder="1" applyAlignment="1">
      <alignment horizontal="center" vertical="center"/>
    </xf>
    <xf numFmtId="0" fontId="70" fillId="9" borderId="200" xfId="0" applyFont="1" applyFill="1" applyBorder="1" applyAlignment="1">
      <alignment vertical="center"/>
    </xf>
    <xf numFmtId="0" fontId="69" fillId="9" borderId="201" xfId="0" applyFont="1" applyFill="1" applyBorder="1" applyAlignment="1">
      <alignment horizontal="center" vertical="center"/>
    </xf>
    <xf numFmtId="0" fontId="70" fillId="9" borderId="202" xfId="0" applyFont="1" applyFill="1" applyBorder="1" applyAlignment="1">
      <alignment vertical="center"/>
    </xf>
    <xf numFmtId="0" fontId="69" fillId="9" borderId="203" xfId="0" applyFont="1" applyFill="1" applyBorder="1" applyAlignment="1">
      <alignment horizontal="center" vertical="center"/>
    </xf>
    <xf numFmtId="0" fontId="70" fillId="9" borderId="204" xfId="0" applyFont="1" applyFill="1" applyBorder="1" applyAlignment="1">
      <alignment vertical="center"/>
    </xf>
    <xf numFmtId="0" fontId="69" fillId="9" borderId="205" xfId="0" applyFont="1" applyFill="1" applyBorder="1" applyAlignment="1">
      <alignment horizontal="center" vertical="center"/>
    </xf>
    <xf numFmtId="0" fontId="70" fillId="12" borderId="202" xfId="0" applyFont="1" applyFill="1" applyBorder="1" applyAlignment="1">
      <alignment vertical="center"/>
    </xf>
    <xf numFmtId="0" fontId="69" fillId="12" borderId="203" xfId="0" applyFont="1" applyFill="1" applyBorder="1" applyAlignment="1">
      <alignment horizontal="center" vertical="center"/>
    </xf>
    <xf numFmtId="0" fontId="70" fillId="12" borderId="206" xfId="0" applyFont="1" applyFill="1" applyBorder="1" applyAlignment="1">
      <alignment vertical="center"/>
    </xf>
    <xf numFmtId="0" fontId="69" fillId="12" borderId="207" xfId="0" applyFont="1" applyFill="1" applyBorder="1" applyAlignment="1">
      <alignment horizontal="center" vertical="center"/>
    </xf>
    <xf numFmtId="0" fontId="70" fillId="19" borderId="208" xfId="0" applyFont="1" applyFill="1" applyBorder="1" applyAlignment="1">
      <alignment vertical="center"/>
    </xf>
    <xf numFmtId="0" fontId="70" fillId="19" borderId="209" xfId="0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2" fontId="61" fillId="0" borderId="0" xfId="0" applyNumberFormat="1" applyFont="1" applyAlignment="1">
      <alignment/>
    </xf>
    <xf numFmtId="172" fontId="61" fillId="0" borderId="0" xfId="0" applyNumberFormat="1" applyFon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7" fillId="19" borderId="210" xfId="0" applyFont="1" applyFill="1" applyBorder="1" applyAlignment="1">
      <alignment horizontal="left" vertical="center"/>
    </xf>
    <xf numFmtId="0" fontId="57" fillId="19" borderId="211" xfId="0" applyFont="1" applyFill="1" applyBorder="1" applyAlignment="1">
      <alignment horizontal="left" vertical="center"/>
    </xf>
    <xf numFmtId="0" fontId="45" fillId="40" borderId="212" xfId="0" applyFont="1" applyFill="1" applyBorder="1" applyAlignment="1">
      <alignment horizontal="center" vertical="center"/>
    </xf>
    <xf numFmtId="0" fontId="45" fillId="40" borderId="196" xfId="0" applyFont="1" applyFill="1" applyBorder="1" applyAlignment="1">
      <alignment horizontal="center" vertical="center"/>
    </xf>
    <xf numFmtId="0" fontId="45" fillId="40" borderId="213" xfId="0" applyFont="1" applyFill="1" applyBorder="1" applyAlignment="1">
      <alignment horizontal="center" vertical="center"/>
    </xf>
    <xf numFmtId="0" fontId="67" fillId="0" borderId="214" xfId="0" applyFont="1" applyBorder="1" applyAlignment="1">
      <alignment horizontal="left" vertical="center"/>
    </xf>
    <xf numFmtId="0" fontId="67" fillId="0" borderId="215" xfId="0" applyFont="1" applyBorder="1" applyAlignment="1">
      <alignment horizontal="left" vertical="center"/>
    </xf>
    <xf numFmtId="0" fontId="0" fillId="43" borderId="216" xfId="0" applyFill="1" applyBorder="1" applyAlignment="1">
      <alignment horizontal="center"/>
    </xf>
    <xf numFmtId="0" fontId="0" fillId="43" borderId="217" xfId="0" applyFill="1" applyBorder="1" applyAlignment="1">
      <alignment horizontal="center"/>
    </xf>
    <xf numFmtId="0" fontId="0" fillId="43" borderId="218" xfId="0" applyFill="1" applyBorder="1" applyAlignment="1">
      <alignment horizontal="center"/>
    </xf>
    <xf numFmtId="0" fontId="0" fillId="43" borderId="219" xfId="0" applyFill="1" applyBorder="1" applyAlignment="1">
      <alignment horizontal="center"/>
    </xf>
    <xf numFmtId="0" fontId="0" fillId="43" borderId="179" xfId="0" applyFill="1" applyBorder="1" applyAlignment="1">
      <alignment horizontal="center"/>
    </xf>
    <xf numFmtId="0" fontId="67" fillId="0" borderId="214" xfId="0" applyFont="1" applyBorder="1" applyAlignment="1">
      <alignment horizontal="center"/>
    </xf>
    <xf numFmtId="0" fontId="57" fillId="19" borderId="220" xfId="0" applyFont="1" applyFill="1" applyBorder="1" applyAlignment="1">
      <alignment horizontal="center"/>
    </xf>
    <xf numFmtId="0" fontId="57" fillId="19" borderId="221" xfId="0" applyFont="1" applyFill="1" applyBorder="1" applyAlignment="1">
      <alignment horizontal="center"/>
    </xf>
    <xf numFmtId="0" fontId="57" fillId="19" borderId="22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1" fillId="38" borderId="223" xfId="0" applyFont="1" applyFill="1" applyBorder="1" applyAlignment="1">
      <alignment horizontal="center"/>
    </xf>
    <xf numFmtId="0" fontId="0" fillId="19" borderId="224" xfId="0" applyFill="1" applyBorder="1" applyAlignment="1">
      <alignment horizontal="left" vertical="center"/>
    </xf>
    <xf numFmtId="0" fontId="0" fillId="19" borderId="225" xfId="0" applyFill="1" applyBorder="1" applyAlignment="1">
      <alignment horizontal="left" vertical="center"/>
    </xf>
    <xf numFmtId="0" fontId="0" fillId="2" borderId="134" xfId="0" applyFill="1" applyBorder="1" applyAlignment="1">
      <alignment horizontal="center"/>
    </xf>
    <xf numFmtId="0" fontId="0" fillId="2" borderId="136" xfId="0" applyFill="1" applyBorder="1" applyAlignment="1">
      <alignment horizontal="center"/>
    </xf>
    <xf numFmtId="0" fontId="61" fillId="38" borderId="197" xfId="0" applyFont="1" applyFill="1" applyBorder="1" applyAlignment="1">
      <alignment horizontal="center"/>
    </xf>
    <xf numFmtId="0" fontId="0" fillId="36" borderId="224" xfId="0" applyFill="1" applyBorder="1" applyAlignment="1">
      <alignment horizontal="center"/>
    </xf>
    <xf numFmtId="0" fontId="0" fillId="36" borderId="131" xfId="0" applyFill="1" applyBorder="1" applyAlignment="1">
      <alignment horizontal="center"/>
    </xf>
    <xf numFmtId="0" fontId="0" fillId="36" borderId="132" xfId="0" applyFill="1" applyBorder="1" applyAlignment="1">
      <alignment horizontal="center"/>
    </xf>
    <xf numFmtId="0" fontId="45" fillId="42" borderId="158" xfId="0" applyFont="1" applyFill="1" applyBorder="1" applyAlignment="1">
      <alignment horizontal="left" vertical="center"/>
    </xf>
    <xf numFmtId="0" fontId="45" fillId="42" borderId="47" xfId="0" applyFont="1" applyFill="1" applyBorder="1" applyAlignment="1">
      <alignment horizontal="left" vertical="center"/>
    </xf>
    <xf numFmtId="0" fontId="61" fillId="40" borderId="189" xfId="0" applyFont="1" applyFill="1" applyBorder="1" applyAlignment="1">
      <alignment horizontal="center"/>
    </xf>
    <xf numFmtId="0" fontId="61" fillId="40" borderId="190" xfId="0" applyFont="1" applyFill="1" applyBorder="1" applyAlignment="1">
      <alignment horizontal="center"/>
    </xf>
    <xf numFmtId="0" fontId="61" fillId="40" borderId="226" xfId="0" applyFont="1" applyFill="1" applyBorder="1" applyAlignment="1">
      <alignment horizontal="center"/>
    </xf>
    <xf numFmtId="0" fontId="61" fillId="40" borderId="227" xfId="0" applyFont="1" applyFill="1" applyBorder="1" applyAlignment="1">
      <alignment horizontal="center"/>
    </xf>
    <xf numFmtId="0" fontId="61" fillId="40" borderId="47" xfId="0" applyFont="1" applyFill="1" applyBorder="1" applyAlignment="1">
      <alignment horizontal="center"/>
    </xf>
    <xf numFmtId="0" fontId="0" fillId="19" borderId="134" xfId="0" applyFill="1" applyBorder="1" applyAlignment="1">
      <alignment horizontal="center"/>
    </xf>
    <xf numFmtId="0" fontId="0" fillId="19" borderId="136" xfId="0" applyFill="1" applyBorder="1" applyAlignment="1">
      <alignment horizontal="center"/>
    </xf>
    <xf numFmtId="0" fontId="0" fillId="38" borderId="228" xfId="0" applyFill="1" applyBorder="1" applyAlignment="1">
      <alignment horizontal="center"/>
    </xf>
    <xf numFmtId="0" fontId="45" fillId="42" borderId="229" xfId="0" applyFont="1" applyFill="1" applyBorder="1" applyAlignment="1">
      <alignment horizontal="center"/>
    </xf>
    <xf numFmtId="0" fontId="45" fillId="42" borderId="230" xfId="0" applyFont="1" applyFill="1" applyBorder="1" applyAlignment="1">
      <alignment horizontal="center"/>
    </xf>
    <xf numFmtId="0" fontId="45" fillId="42" borderId="231" xfId="0" applyFont="1" applyFill="1" applyBorder="1" applyAlignment="1">
      <alignment horizontal="center"/>
    </xf>
    <xf numFmtId="0" fontId="71" fillId="44" borderId="232" xfId="0" applyFont="1" applyFill="1" applyBorder="1" applyAlignment="1">
      <alignment horizontal="center" vertical="center" wrapText="1"/>
    </xf>
    <xf numFmtId="0" fontId="71" fillId="44" borderId="26" xfId="0" applyFont="1" applyFill="1" applyBorder="1" applyAlignment="1">
      <alignment horizontal="center" vertical="center" wrapText="1"/>
    </xf>
    <xf numFmtId="0" fontId="64" fillId="44" borderId="233" xfId="0" applyFont="1" applyFill="1" applyBorder="1" applyAlignment="1">
      <alignment horizontal="center" vertical="center"/>
    </xf>
    <xf numFmtId="0" fontId="64" fillId="44" borderId="234" xfId="0" applyFont="1" applyFill="1" applyBorder="1" applyAlignment="1">
      <alignment horizontal="center" vertical="center"/>
    </xf>
    <xf numFmtId="0" fontId="64" fillId="44" borderId="235" xfId="0" applyFont="1" applyFill="1" applyBorder="1" applyAlignment="1">
      <alignment horizontal="center" vertical="center"/>
    </xf>
    <xf numFmtId="0" fontId="64" fillId="44" borderId="236" xfId="0" applyFont="1" applyFill="1" applyBorder="1" applyAlignment="1">
      <alignment horizontal="center" vertical="center"/>
    </xf>
    <xf numFmtId="0" fontId="65" fillId="39" borderId="19" xfId="0" applyFont="1" applyFill="1" applyBorder="1" applyAlignment="1">
      <alignment horizontal="center"/>
    </xf>
    <xf numFmtId="0" fontId="65" fillId="39" borderId="19" xfId="0" applyFont="1" applyFill="1" applyBorder="1" applyAlignment="1">
      <alignment horizontal="center" vertical="center"/>
    </xf>
    <xf numFmtId="0" fontId="65" fillId="39" borderId="97" xfId="0" applyFont="1" applyFill="1" applyBorder="1" applyAlignment="1">
      <alignment horizontal="center" vertical="center"/>
    </xf>
    <xf numFmtId="0" fontId="65" fillId="39" borderId="20" xfId="0" applyFont="1" applyFill="1" applyBorder="1" applyAlignment="1">
      <alignment horizontal="center" vertical="center"/>
    </xf>
    <xf numFmtId="0" fontId="65" fillId="39" borderId="113" xfId="0" applyFont="1" applyFill="1" applyBorder="1" applyAlignment="1">
      <alignment horizontal="center" vertical="center"/>
    </xf>
    <xf numFmtId="0" fontId="65" fillId="39" borderId="18" xfId="0" applyFont="1" applyFill="1" applyBorder="1" applyAlignment="1">
      <alignment horizontal="center" vertical="center"/>
    </xf>
    <xf numFmtId="0" fontId="65" fillId="39" borderId="112" xfId="0" applyFont="1" applyFill="1" applyBorder="1" applyAlignment="1">
      <alignment horizontal="center" vertical="center"/>
    </xf>
    <xf numFmtId="0" fontId="61" fillId="40" borderId="100" xfId="0" applyFont="1" applyFill="1" applyBorder="1" applyAlignment="1">
      <alignment horizontal="center" vertical="center"/>
    </xf>
    <xf numFmtId="0" fontId="61" fillId="40" borderId="237" xfId="0" applyFont="1" applyFill="1" applyBorder="1" applyAlignment="1">
      <alignment horizontal="center" vertical="center"/>
    </xf>
    <xf numFmtId="0" fontId="67" fillId="0" borderId="238" xfId="0" applyFont="1" applyBorder="1" applyAlignment="1">
      <alignment horizontal="center"/>
    </xf>
    <xf numFmtId="0" fontId="67" fillId="0" borderId="239" xfId="0" applyFont="1" applyBorder="1" applyAlignment="1">
      <alignment horizontal="center"/>
    </xf>
    <xf numFmtId="0" fontId="0" fillId="0" borderId="0" xfId="0" applyAlignment="1">
      <alignment horizontal="center"/>
    </xf>
    <xf numFmtId="0" fontId="61" fillId="0" borderId="97" xfId="0" applyFont="1" applyBorder="1" applyAlignment="1">
      <alignment horizontal="center" vertical="center"/>
    </xf>
    <xf numFmtId="0" fontId="61" fillId="0" borderId="113" xfId="0" applyFont="1" applyBorder="1" applyAlignment="1">
      <alignment horizontal="center" vertical="center"/>
    </xf>
    <xf numFmtId="0" fontId="61" fillId="40" borderId="223" xfId="0" applyFont="1" applyFill="1" applyBorder="1" applyAlignment="1">
      <alignment horizontal="center"/>
    </xf>
    <xf numFmtId="0" fontId="66" fillId="41" borderId="223" xfId="0" applyFont="1" applyFill="1" applyBorder="1" applyAlignment="1">
      <alignment horizontal="center" vertical="center"/>
    </xf>
    <xf numFmtId="0" fontId="66" fillId="41" borderId="115" xfId="0" applyFont="1" applyFill="1" applyBorder="1" applyAlignment="1">
      <alignment horizontal="left" vertical="center"/>
    </xf>
    <xf numFmtId="0" fontId="66" fillId="41" borderId="106" xfId="0" applyFont="1" applyFill="1" applyBorder="1" applyAlignment="1">
      <alignment horizontal="left" vertical="center"/>
    </xf>
    <xf numFmtId="0" fontId="61" fillId="40" borderId="197" xfId="0" applyFont="1" applyFill="1" applyBorder="1" applyAlignment="1">
      <alignment horizontal="center" vertical="center"/>
    </xf>
    <xf numFmtId="0" fontId="61" fillId="40" borderId="108" xfId="0" applyFont="1" applyFill="1" applyBorder="1" applyAlignment="1">
      <alignment horizontal="center" vertical="center"/>
    </xf>
    <xf numFmtId="0" fontId="61" fillId="39" borderId="115" xfId="0" applyFont="1" applyFill="1" applyBorder="1" applyAlignment="1">
      <alignment horizontal="left" vertical="center"/>
    </xf>
    <xf numFmtId="0" fontId="61" fillId="39" borderId="106" xfId="0" applyFont="1" applyFill="1" applyBorder="1" applyAlignment="1">
      <alignment horizontal="left" vertical="center"/>
    </xf>
    <xf numFmtId="0" fontId="57" fillId="11" borderId="240" xfId="0" applyFont="1" applyFill="1" applyBorder="1" applyAlignment="1">
      <alignment horizontal="center"/>
    </xf>
    <xf numFmtId="0" fontId="57" fillId="11" borderId="241" xfId="0" applyFont="1" applyFill="1" applyBorder="1" applyAlignment="1">
      <alignment horizontal="center"/>
    </xf>
    <xf numFmtId="0" fontId="57" fillId="11" borderId="242" xfId="0" applyFont="1" applyFill="1" applyBorder="1" applyAlignment="1">
      <alignment horizontal="center"/>
    </xf>
    <xf numFmtId="0" fontId="57" fillId="11" borderId="243" xfId="0" applyFont="1" applyFill="1" applyBorder="1" applyAlignment="1">
      <alignment horizontal="center"/>
    </xf>
    <xf numFmtId="0" fontId="0" fillId="28" borderId="244" xfId="0" applyFill="1" applyBorder="1" applyAlignment="1">
      <alignment horizontal="center"/>
    </xf>
    <xf numFmtId="0" fontId="0" fillId="28" borderId="245" xfId="0" applyFill="1" applyBorder="1" applyAlignment="1">
      <alignment horizontal="center"/>
    </xf>
    <xf numFmtId="0" fontId="58" fillId="33" borderId="24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47" xfId="0" applyFont="1" applyFill="1" applyBorder="1" applyAlignment="1">
      <alignment horizontal="center" vertical="center"/>
    </xf>
    <xf numFmtId="0" fontId="58" fillId="33" borderId="248" xfId="0" applyFont="1" applyFill="1" applyBorder="1" applyAlignment="1">
      <alignment horizontal="center" vertical="center"/>
    </xf>
    <xf numFmtId="0" fontId="58" fillId="33" borderId="249" xfId="0" applyFont="1" applyFill="1" applyBorder="1" applyAlignment="1">
      <alignment horizontal="center" vertical="center"/>
    </xf>
    <xf numFmtId="0" fontId="61" fillId="39" borderId="223" xfId="0" applyFont="1" applyFill="1" applyBorder="1" applyAlignment="1">
      <alignment horizontal="center"/>
    </xf>
    <xf numFmtId="0" fontId="61" fillId="39" borderId="197" xfId="0" applyFont="1" applyFill="1" applyBorder="1" applyAlignment="1">
      <alignment horizontal="center"/>
    </xf>
    <xf numFmtId="0" fontId="42" fillId="41" borderId="197" xfId="0" applyFont="1" applyFill="1" applyBorder="1" applyAlignment="1">
      <alignment horizontal="center"/>
    </xf>
    <xf numFmtId="0" fontId="42" fillId="41" borderId="115" xfId="0" applyFont="1" applyFill="1" applyBorder="1" applyAlignment="1">
      <alignment horizontal="center"/>
    </xf>
    <xf numFmtId="0" fontId="42" fillId="41" borderId="100" xfId="0" applyFont="1" applyFill="1" applyBorder="1" applyAlignment="1">
      <alignment horizontal="center"/>
    </xf>
    <xf numFmtId="0" fontId="0" fillId="0" borderId="250" xfId="0" applyBorder="1" applyAlignment="1">
      <alignment horizontal="center"/>
    </xf>
    <xf numFmtId="0" fontId="61" fillId="36" borderId="19" xfId="0" applyFont="1" applyFill="1" applyBorder="1" applyAlignment="1">
      <alignment horizontal="center" vertical="center"/>
    </xf>
    <xf numFmtId="2" fontId="57" fillId="28" borderId="198" xfId="53" applyNumberFormat="1" applyFont="1" applyFill="1" applyBorder="1" applyAlignment="1">
      <alignment horizontal="center"/>
    </xf>
    <xf numFmtId="2" fontId="57" fillId="28" borderId="199" xfId="53" applyNumberFormat="1" applyFont="1" applyFill="1" applyBorder="1" applyAlignment="1">
      <alignment horizontal="center"/>
    </xf>
    <xf numFmtId="0" fontId="57" fillId="28" borderId="18" xfId="0" applyFont="1" applyFill="1" applyBorder="1" applyAlignment="1">
      <alignment horizontal="center"/>
    </xf>
    <xf numFmtId="0" fontId="57" fillId="28" borderId="19" xfId="0" applyFont="1" applyFill="1" applyBorder="1" applyAlignment="1">
      <alignment horizontal="center"/>
    </xf>
    <xf numFmtId="0" fontId="57" fillId="28" borderId="2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Vacantes</a:t>
            </a:r>
          </a:p>
        </c:rich>
      </c:tx>
      <c:layout>
        <c:manualLayout>
          <c:xMode val="factor"/>
          <c:yMode val="factor"/>
          <c:x val="-0.003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079"/>
          <c:w val="0.961"/>
          <c:h val="0.9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Hoja1!$A$4:$A$13</c:f>
              <c:numCache/>
            </c:numRef>
          </c:cat>
          <c:val>
            <c:numRef>
              <c:f>Hoja1!$B$4:$B$13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98217"/>
        <c:crossesAt val="1"/>
        <c:crossBetween val="between"/>
        <c:dispUnits/>
        <c:majorUnit val="400"/>
      </c:valAx>
      <c:spPr>
        <a:solidFill>
          <a:srgbClr val="E2F0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A9D18E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vs Ingresantes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1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"/>
          <c:w val="0.9855"/>
          <c:h val="0.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Hoja1!$C$18</c:f>
              <c:strCache>
                <c:ptCount val="1"/>
                <c:pt idx="0">
                  <c:v>Ingresantes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Hoja1!$C$19:$C$28</c:f>
              <c:numCache/>
            </c:numRef>
          </c:val>
          <c:shape val="box"/>
        </c:ser>
        <c:ser>
          <c:idx val="1"/>
          <c:order val="1"/>
          <c:tx>
            <c:strRef>
              <c:f>Hoja1!$B$18</c:f>
              <c:strCache>
                <c:ptCount val="1"/>
                <c:pt idx="0">
                  <c:v>Postulantes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Hoja1!$B$19:$B$28</c:f>
              <c:numCache/>
            </c:numRef>
          </c:val>
          <c:shape val="box"/>
        </c:ser>
        <c:shape val="box"/>
        <c:axId val="8578829"/>
        <c:axId val="10100598"/>
        <c:axId val="23796519"/>
      </c:bar3DChart>
      <c:catAx>
        <c:axId val="8578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78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8829"/>
        <c:crossesAt val="1"/>
        <c:crossBetween val="between"/>
        <c:dispUnits/>
      </c:valAx>
      <c:serAx>
        <c:axId val="23796519"/>
        <c:scaling>
          <c:orientation val="minMax"/>
        </c:scaling>
        <c:axPos val="b"/>
        <c:delete val="1"/>
        <c:majorTickMark val="out"/>
        <c:minorTickMark val="none"/>
        <c:tickLblPos val="nextTo"/>
        <c:crossAx val="10100598"/>
        <c:crosses val="autoZero"/>
        <c:tickLblSkip val="1"/>
        <c:tickMarkSkip val="1"/>
      </c:ser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25"/>
          <c:y val="0.87325"/>
          <c:w val="0.42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Graduados de Bachiller</a:t>
            </a:r>
          </a:p>
        </c:rich>
      </c:tx>
      <c:layout>
        <c:manualLayout>
          <c:xMode val="factor"/>
          <c:yMode val="factor"/>
          <c:x val="-0.01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25"/>
          <c:w val="0.9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Hoja1!$A$61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B9BD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Hoja1!$B$61</c:f>
              <c:numCache/>
            </c:numRef>
          </c:val>
        </c:ser>
        <c:ser>
          <c:idx val="1"/>
          <c:order val="1"/>
          <c:tx>
            <c:strRef>
              <c:f>Hoja1!$A$62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D7D31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Hoja1!$B$62</c:f>
              <c:numCache/>
            </c:numRef>
          </c:val>
        </c:ser>
        <c:ser>
          <c:idx val="2"/>
          <c:order val="2"/>
          <c:tx>
            <c:strRef>
              <c:f>Hoja1!$A$63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A5A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Hoja1!$B$63</c:f>
              <c:numCache/>
            </c:numRef>
          </c:val>
        </c:ser>
        <c:ser>
          <c:idx val="3"/>
          <c:order val="3"/>
          <c:tx>
            <c:strRef>
              <c:f>Hoja1!$A$64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Hoja1!$B$64</c:f>
              <c:numCache/>
            </c:numRef>
          </c:val>
        </c:ser>
        <c:ser>
          <c:idx val="4"/>
          <c:order val="4"/>
          <c:tx>
            <c:strRef>
              <c:f>Hoja1!$A$65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Hoja1!$B$65</c:f>
              <c:numCache/>
            </c:numRef>
          </c:val>
        </c:ser>
        <c:ser>
          <c:idx val="5"/>
          <c:order val="5"/>
          <c:tx>
            <c:strRef>
              <c:f>Hoja1!$A$66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AD47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Hoja1!$B$66</c:f>
              <c:numCache/>
            </c:numRef>
          </c:val>
        </c:ser>
        <c:ser>
          <c:idx val="6"/>
          <c:order val="6"/>
          <c:tx>
            <c:strRef>
              <c:f>Hoja1!$A$67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55E91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Hoja1!$B$67</c:f>
              <c:numCache/>
            </c:numRef>
          </c:val>
        </c:ser>
        <c:ser>
          <c:idx val="7"/>
          <c:order val="7"/>
          <c:tx>
            <c:strRef>
              <c:f>Hoja1!$A$68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E480E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Hoja1!$B$68</c:f>
              <c:numCache/>
            </c:numRef>
          </c:val>
        </c:ser>
        <c:ser>
          <c:idx val="8"/>
          <c:order val="8"/>
          <c:tx>
            <c:strRef>
              <c:f>Hoja1!$A$69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36363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Hoja1!$B$69</c:f>
              <c:numCache/>
            </c:numRef>
          </c:val>
        </c:ser>
        <c:ser>
          <c:idx val="9"/>
          <c:order val="9"/>
          <c:tx>
            <c:strRef>
              <c:f>Hoja1!$A$70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730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</c:f>
              <c:strCache/>
            </c:strRef>
          </c:cat>
          <c:val>
            <c:numRef>
              <c:f>Hoja1!$B$70</c:f>
              <c:numCache/>
            </c:numRef>
          </c:val>
        </c:ser>
        <c:overlap val="25"/>
        <c:gapWidth val="80"/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42080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"/>
          <c:y val="0.87275"/>
          <c:w val="0.9222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85"/>
          <c:w val="0.963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Hoja1!$A$75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50000">
                  <a:srgbClr val="5B9B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Hoja1!$B$75</c:f>
              <c:numCache/>
            </c:numRef>
          </c:val>
          <c:shape val="box"/>
        </c:ser>
        <c:ser>
          <c:idx val="1"/>
          <c:order val="1"/>
          <c:tx>
            <c:strRef>
              <c:f>Hoja1!$A$76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ED7D31"/>
                </a:gs>
                <a:gs pos="50000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Hoja1!$B$76</c:f>
              <c:numCache/>
            </c:numRef>
          </c:val>
          <c:shape val="box"/>
        </c:ser>
        <c:ser>
          <c:idx val="2"/>
          <c:order val="2"/>
          <c:tx>
            <c:strRef>
              <c:f>Hoja1!$A$77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A5A5A5"/>
                </a:gs>
                <a:gs pos="50000">
                  <a:srgbClr val="A5A5A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Hoja1!$B$77</c:f>
              <c:numCache/>
            </c:numRef>
          </c:val>
          <c:shape val="box"/>
        </c:ser>
        <c:ser>
          <c:idx val="3"/>
          <c:order val="3"/>
          <c:tx>
            <c:strRef>
              <c:f>Hoja1!$A$78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Hoja1!$B$78</c:f>
              <c:numCache/>
            </c:numRef>
          </c:val>
          <c:shape val="box"/>
        </c:ser>
        <c:ser>
          <c:idx val="4"/>
          <c:order val="4"/>
          <c:tx>
            <c:strRef>
              <c:f>Hoja1!$A$79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4472C4"/>
                </a:gs>
                <a:gs pos="50000">
                  <a:srgbClr val="4472C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Hoja1!$B$79</c:f>
              <c:numCache/>
            </c:numRef>
          </c:val>
          <c:shape val="box"/>
        </c:ser>
        <c:ser>
          <c:idx val="5"/>
          <c:order val="5"/>
          <c:tx>
            <c:strRef>
              <c:f>Hoja1!$A$80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0AD47"/>
                </a:gs>
                <a:gs pos="50000">
                  <a:srgbClr val="70AD4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Hoja1!$B$80</c:f>
              <c:numCache/>
            </c:numRef>
          </c:val>
          <c:shape val="box"/>
        </c:ser>
        <c:ser>
          <c:idx val="6"/>
          <c:order val="6"/>
          <c:tx>
            <c:strRef>
              <c:f>Hoja1!$A$81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255E91"/>
                </a:gs>
                <a:gs pos="50000">
                  <a:srgbClr val="255E9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Hoja1!$B$81</c:f>
              <c:numCache/>
            </c:numRef>
          </c:val>
          <c:shape val="box"/>
        </c:ser>
        <c:ser>
          <c:idx val="7"/>
          <c:order val="7"/>
          <c:tx>
            <c:strRef>
              <c:f>Hoja1!$A$82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9E480E"/>
                </a:gs>
                <a:gs pos="50000">
                  <a:srgbClr val="9E480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Hoja1!$B$82</c:f>
              <c:numCache/>
            </c:numRef>
          </c:val>
          <c:shape val="box"/>
        </c:ser>
        <c:ser>
          <c:idx val="8"/>
          <c:order val="8"/>
          <c:tx>
            <c:strRef>
              <c:f>Hoja1!$A$83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636363"/>
                </a:gs>
                <a:gs pos="50000">
                  <a:srgbClr val="63636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Hoja1!$B$83</c:f>
              <c:numCache/>
            </c:numRef>
          </c:val>
          <c:shape val="box"/>
        </c:ser>
        <c:ser>
          <c:idx val="9"/>
          <c:order val="9"/>
          <c:tx>
            <c:strRef>
              <c:f>Hoja1!$A$84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997300"/>
                </a:gs>
                <a:gs pos="50000">
                  <a:srgbClr val="9973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Hoja1!$B$74</c:f>
              <c:strCache/>
            </c:strRef>
          </c:cat>
          <c:val>
            <c:numRef>
              <c:f>Hoja1!$B$84</c:f>
              <c:numCache/>
            </c:numRef>
          </c:val>
          <c:shape val="box"/>
        </c:ser>
        <c:gapDepth val="0"/>
        <c:shape val="box"/>
        <c:axId val="33575530"/>
        <c:axId val="33744315"/>
      </c:bar3D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5530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5"/>
          <c:y val="0.9005"/>
          <c:w val="0.918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Grado de Maestro y Doctor 2018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115"/>
          <c:w val="0.99075"/>
          <c:h val="0.79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Hoja1!$C$89</c:f>
              <c:strCache>
                <c:ptCount val="1"/>
                <c:pt idx="0">
                  <c:v>Doctor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Hoja1!$C$90:$C$99</c:f>
              <c:numCache/>
            </c:numRef>
          </c:val>
          <c:shape val="box"/>
        </c:ser>
        <c:ser>
          <c:idx val="1"/>
          <c:order val="1"/>
          <c:tx>
            <c:strRef>
              <c:f>Hoja1!$B$89</c:f>
              <c:strCache>
                <c:ptCount val="1"/>
                <c:pt idx="0">
                  <c:v>Maestro 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Hoja1!$B$90:$B$99</c:f>
              <c:numCache/>
            </c:numRef>
          </c:val>
          <c:shape val="box"/>
        </c:ser>
        <c:shape val="box"/>
        <c:axId val="35263380"/>
        <c:axId val="48934965"/>
        <c:axId val="37761502"/>
      </c:bar3D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63380"/>
        <c:crossesAt val="1"/>
        <c:crossBetween val="between"/>
        <c:dispUnits/>
      </c:valAx>
      <c:serAx>
        <c:axId val="3776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8934965"/>
        <c:crosses val="autoZero"/>
        <c:tickLblSkip val="2"/>
        <c:tickMarkSkip val="1"/>
      </c:ser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75"/>
          <c:y val="0.89725"/>
          <c:w val="0.2697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y Administrativos 2018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"/>
          <c:y val="0.10975"/>
          <c:w val="0.9865"/>
          <c:h val="0.7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Hoja1!$B$104</c:f>
              <c:strCache>
                <c:ptCount val="1"/>
                <c:pt idx="0">
                  <c:v>Docentes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50000">
                  <a:srgbClr val="5B9B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Hoja1!$B$105:$B$114</c:f>
              <c:numCache/>
            </c:numRef>
          </c:val>
          <c:shape val="box"/>
        </c:ser>
        <c:ser>
          <c:idx val="1"/>
          <c:order val="1"/>
          <c:tx>
            <c:strRef>
              <c:f>Hoja1!$C$104</c:f>
              <c:strCache>
                <c:ptCount val="1"/>
                <c:pt idx="0">
                  <c:v>Administrativos</c:v>
                </c:pt>
              </c:strCache>
            </c:strRef>
          </c:tx>
          <c:spPr>
            <a:gradFill rotWithShape="1">
              <a:gsLst>
                <a:gs pos="0">
                  <a:srgbClr val="ED7D31"/>
                </a:gs>
                <a:gs pos="50000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Hoja1!$C$105:$C$114</c:f>
              <c:numCache/>
            </c:numRef>
          </c:val>
          <c:shape val="box"/>
        </c:ser>
        <c:overlap val="100"/>
        <c:gapDepth val="0"/>
        <c:shape val="box"/>
        <c:axId val="4309199"/>
        <c:axId val="38782792"/>
      </c:bar3DChart>
      <c:catAx>
        <c:axId val="4309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745"/>
          <c:w val="0.388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5525"/>
          <c:w val="0.9645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Hoja1!$A$47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50000">
                  <a:srgbClr val="5B9B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Hoja1!$B$47</c:f>
              <c:numCache/>
            </c:numRef>
          </c:val>
          <c:shape val="box"/>
        </c:ser>
        <c:ser>
          <c:idx val="1"/>
          <c:order val="1"/>
          <c:tx>
            <c:strRef>
              <c:f>Hoja1!$A$48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ED7D31"/>
                </a:gs>
                <a:gs pos="50000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Hoja1!$B$48</c:f>
              <c:numCache/>
            </c:numRef>
          </c:val>
          <c:shape val="box"/>
        </c:ser>
        <c:ser>
          <c:idx val="2"/>
          <c:order val="2"/>
          <c:tx>
            <c:strRef>
              <c:f>Hoja1!$A$49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A5A5A5"/>
                </a:gs>
                <a:gs pos="50000">
                  <a:srgbClr val="A5A5A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Hoja1!$B$49</c:f>
              <c:numCache/>
            </c:numRef>
          </c:val>
          <c:shape val="box"/>
        </c:ser>
        <c:ser>
          <c:idx val="3"/>
          <c:order val="3"/>
          <c:tx>
            <c:strRef>
              <c:f>Hoja1!$A$50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Hoja1!$B$50</c:f>
              <c:numCache/>
            </c:numRef>
          </c:val>
          <c:shape val="box"/>
        </c:ser>
        <c:ser>
          <c:idx val="4"/>
          <c:order val="4"/>
          <c:tx>
            <c:strRef>
              <c:f>Hoja1!$A$51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4472C4"/>
                </a:gs>
                <a:gs pos="50000">
                  <a:srgbClr val="4472C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Hoja1!$B$51</c:f>
              <c:numCache/>
            </c:numRef>
          </c:val>
          <c:shape val="box"/>
        </c:ser>
        <c:ser>
          <c:idx val="5"/>
          <c:order val="5"/>
          <c:tx>
            <c:strRef>
              <c:f>Hoja1!$A$52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0AD47"/>
                </a:gs>
                <a:gs pos="50000">
                  <a:srgbClr val="70AD4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Hoja1!$B$52</c:f>
              <c:numCache/>
            </c:numRef>
          </c:val>
          <c:shape val="box"/>
        </c:ser>
        <c:ser>
          <c:idx val="6"/>
          <c:order val="6"/>
          <c:tx>
            <c:strRef>
              <c:f>Hoja1!$A$53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255E91"/>
                </a:gs>
                <a:gs pos="50000">
                  <a:srgbClr val="255E9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Hoja1!$B$53</c:f>
              <c:numCache/>
            </c:numRef>
          </c:val>
          <c:shape val="box"/>
        </c:ser>
        <c:ser>
          <c:idx val="7"/>
          <c:order val="7"/>
          <c:tx>
            <c:strRef>
              <c:f>Hoja1!$A$54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9E480E"/>
                </a:gs>
                <a:gs pos="50000">
                  <a:srgbClr val="9E480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Hoja1!$B$54</c:f>
              <c:numCache/>
            </c:numRef>
          </c:val>
          <c:shape val="box"/>
        </c:ser>
        <c:ser>
          <c:idx val="8"/>
          <c:order val="8"/>
          <c:tx>
            <c:strRef>
              <c:f>Hoja1!$A$55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636363"/>
                </a:gs>
                <a:gs pos="50000">
                  <a:srgbClr val="63636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Hoja1!$B$55</c:f>
              <c:numCache/>
            </c:numRef>
          </c:val>
          <c:shape val="box"/>
        </c:ser>
        <c:ser>
          <c:idx val="9"/>
          <c:order val="9"/>
          <c:tx>
            <c:strRef>
              <c:f>Hoja1!$A$56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997300"/>
                </a:gs>
                <a:gs pos="50000">
                  <a:srgbClr val="9973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</c:f>
              <c:strCache/>
            </c:strRef>
          </c:cat>
          <c:val>
            <c:numRef>
              <c:f>Hoja1!$B$56</c:f>
              <c:numCache/>
            </c:numRef>
          </c:val>
          <c:shape val="box"/>
        </c:ser>
        <c:gapDepth val="0"/>
        <c:shape val="box"/>
        <c:axId val="13500809"/>
        <c:axId val="54398418"/>
      </c:bar3DChart>
      <c:catAx>
        <c:axId val="1350080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00809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7075"/>
          <c:w val="0.917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Población Estudiantil Pregrado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2425"/>
          <c:w val="0.97325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Hoja1!$A$32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Hoja1!$B$32</c:f>
              <c:numCache/>
            </c:numRef>
          </c:val>
          <c:shape val="box"/>
        </c:ser>
        <c:ser>
          <c:idx val="1"/>
          <c:order val="1"/>
          <c:tx>
            <c:strRef>
              <c:f>Hoja1!$A$33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Hoja1!$B$33</c:f>
              <c:numCache/>
            </c:numRef>
          </c:val>
          <c:shape val="box"/>
        </c:ser>
        <c:ser>
          <c:idx val="2"/>
          <c:order val="2"/>
          <c:tx>
            <c:strRef>
              <c:f>Hoja1!$A$34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Hoja1!$B$34</c:f>
              <c:numCache/>
            </c:numRef>
          </c:val>
          <c:shape val="box"/>
        </c:ser>
        <c:ser>
          <c:idx val="3"/>
          <c:order val="3"/>
          <c:tx>
            <c:strRef>
              <c:f>Hoja1!$A$35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Hoja1!$B$35</c:f>
              <c:numCache/>
            </c:numRef>
          </c:val>
          <c:shape val="box"/>
        </c:ser>
        <c:ser>
          <c:idx val="4"/>
          <c:order val="4"/>
          <c:tx>
            <c:strRef>
              <c:f>Hoja1!$A$36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Hoja1!$B$36</c:f>
              <c:numCache/>
            </c:numRef>
          </c:val>
          <c:shape val="box"/>
        </c:ser>
        <c:ser>
          <c:idx val="5"/>
          <c:order val="5"/>
          <c:tx>
            <c:strRef>
              <c:f>Hoja1!$A$37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81B861"/>
                </a:gs>
                <a:gs pos="50000">
                  <a:srgbClr val="6FB242"/>
                </a:gs>
                <a:gs pos="100000">
                  <a:srgbClr val="61A2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Hoja1!$B$37</c:f>
              <c:numCache/>
            </c:numRef>
          </c:val>
          <c:shape val="box"/>
        </c:ser>
        <c:ser>
          <c:idx val="6"/>
          <c:order val="6"/>
          <c:tx>
            <c:strRef>
              <c:f>Hoja1!$A$38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4E729F"/>
                </a:gs>
                <a:gs pos="50000">
                  <a:srgbClr val="205E97"/>
                </a:gs>
                <a:gs pos="100000">
                  <a:srgbClr val="1653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Hoja1!$B$38</c:f>
              <c:numCache/>
            </c:numRef>
          </c:val>
          <c:shape val="box"/>
        </c:ser>
        <c:ser>
          <c:idx val="7"/>
          <c:order val="7"/>
          <c:tx>
            <c:strRef>
              <c:f>Hoja1!$A$39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AB6247"/>
                </a:gs>
                <a:gs pos="50000">
                  <a:srgbClr val="A54707"/>
                </a:gs>
                <a:gs pos="100000">
                  <a:srgbClr val="983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Hoja1!$B$39</c:f>
              <c:numCache/>
            </c:numRef>
          </c:val>
          <c:shape val="box"/>
        </c:ser>
        <c:ser>
          <c:idx val="8"/>
          <c:order val="8"/>
          <c:tx>
            <c:strRef>
              <c:f>Hoja1!$A$40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636363"/>
                </a:gs>
                <a:gs pos="100000">
                  <a:srgbClr val="57575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Hoja1!$B$40</c:f>
              <c:numCache/>
            </c:numRef>
          </c:val>
          <c:shape val="box"/>
        </c:ser>
        <c:ser>
          <c:idx val="9"/>
          <c:order val="9"/>
          <c:tx>
            <c:strRef>
              <c:f>Hoja1!$A$41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</c:f>
              <c:strCache/>
            </c:strRef>
          </c:cat>
          <c:val>
            <c:numRef>
              <c:f>Hoja1!$B$41</c:f>
              <c:numCache/>
            </c:numRef>
          </c:val>
          <c:shape val="box"/>
        </c:ser>
        <c:shape val="box"/>
        <c:axId val="19823715"/>
        <c:axId val="44195708"/>
      </c:bar3DChart>
      <c:catAx>
        <c:axId val="19823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23715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84"/>
          <c:w val="0.917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9D18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Vacantes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75"/>
          <c:w val="0.970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B9BD5">
                <a:alpha val="85000"/>
              </a:srgbClr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Hoja1!$B$4</c:f>
              <c:numCache/>
            </c:numRef>
          </c:val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D7D31">
                <a:alpha val="85000"/>
              </a:srgbClr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Hoja1!$B$5</c:f>
              <c:numCache/>
            </c:numRef>
          </c:val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A5A5">
                <a:alpha val="85000"/>
              </a:srgbClr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Hoja1!$B$6</c:f>
              <c:numCache/>
            </c:numRef>
          </c:val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>
                <a:alpha val="85000"/>
              </a:srgbClr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Hoja1!$B$7</c:f>
              <c:numCache/>
            </c:numRef>
          </c:val>
        </c:ser>
        <c:ser>
          <c:idx val="4"/>
          <c:order val="4"/>
          <c:tx>
            <c:strRef>
              <c:f>Hoja1!$A$8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472C4">
                <a:alpha val="85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Hoja1!$B$8</c:f>
              <c:numCache/>
            </c:numRef>
          </c:val>
        </c:ser>
        <c:ser>
          <c:idx val="5"/>
          <c:order val="5"/>
          <c:tx>
            <c:strRef>
              <c:f>Hoja1!$A$9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AD47">
                <a:alpha val="85000"/>
              </a:srgbClr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Hoja1!$B$9</c:f>
              <c:numCache/>
            </c:numRef>
          </c:val>
        </c:ser>
        <c:ser>
          <c:idx val="6"/>
          <c:order val="6"/>
          <c:tx>
            <c:strRef>
              <c:f>Hoja1!$A$10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55E91">
                <a:alpha val="85000"/>
              </a:srgbClr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Hoja1!$B$10</c:f>
              <c:numCache/>
            </c:numRef>
          </c:val>
        </c:ser>
        <c:ser>
          <c:idx val="7"/>
          <c:order val="7"/>
          <c:tx>
            <c:strRef>
              <c:f>Hoja1!$A$11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E480E">
                <a:alpha val="85000"/>
              </a:srgbClr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Hoja1!$B$11</c:f>
              <c:numCache/>
            </c:numRef>
          </c:val>
        </c:ser>
        <c:ser>
          <c:idx val="8"/>
          <c:order val="8"/>
          <c:tx>
            <c:strRef>
              <c:f>Hoja1!$A$12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36363">
                <a:alpha val="85000"/>
              </a:srgbClr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Hoja1!$B$12</c:f>
              <c:numCache/>
            </c:numRef>
          </c:val>
        </c:ser>
        <c:ser>
          <c:idx val="9"/>
          <c:order val="9"/>
          <c:tx>
            <c:strRef>
              <c:f>Hoja1!$A$13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7300">
                <a:alpha val="85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</c:f>
              <c:strCache/>
            </c:strRef>
          </c:cat>
          <c:val>
            <c:numRef>
              <c:f>Hoja1!$B$13</c:f>
              <c:numCache/>
            </c:numRef>
          </c:val>
        </c:ser>
        <c:gapWidth val="65"/>
        <c:axId val="62217053"/>
        <c:axId val="23082566"/>
      </c:barChart>
      <c:catAx>
        <c:axId val="62217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77675"/>
          <c:w val="0.92025"/>
          <c:h val="0.097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A9D18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4"/>
      <c:rotY val="100"/>
      <c:depthPercent val="20"/>
      <c:rAngAx val="1"/>
    </c:view3D>
    <c:plotArea>
      <c:layout>
        <c:manualLayout>
          <c:xMode val="edge"/>
          <c:yMode val="edge"/>
          <c:x val="0.02475"/>
          <c:y val="0.0985"/>
          <c:w val="0.952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Vacantes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99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00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699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Hoja1!$A$4:$A$13</c:f>
              <c:numCache/>
            </c:numRef>
          </c:cat>
          <c:val>
            <c:numRef>
              <c:f>Hoja1!$B$4:$B$13</c:f>
              <c:numCache/>
            </c:numRef>
          </c:val>
          <c:shape val="box"/>
        </c:ser>
        <c:shape val="box"/>
        <c:axId val="6416503"/>
        <c:axId val="57748528"/>
      </c:bar3DChart>
      <c:catAx>
        <c:axId val="6416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65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E2F0D9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vs Ingresantes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125"/>
          <c:w val="0.966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Hoja1!$C$18</c:f>
              <c:strCache>
                <c:ptCount val="1"/>
                <c:pt idx="0">
                  <c:v>Ingresantes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Hoja1!$C$19:$C$28</c:f>
              <c:numCache/>
            </c:numRef>
          </c:val>
        </c:ser>
        <c:axId val="49974705"/>
        <c:axId val="47119162"/>
      </c:barChart>
      <c:lineChart>
        <c:grouping val="standard"/>
        <c:varyColors val="0"/>
        <c:ser>
          <c:idx val="1"/>
          <c:order val="1"/>
          <c:tx>
            <c:strRef>
              <c:f>Hoja1!$B$18</c:f>
              <c:strCache>
                <c:ptCount val="1"/>
                <c:pt idx="0">
                  <c:v>Postulantes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Hoja1!$B$19:$B$28</c:f>
              <c:numCache/>
            </c:numRef>
          </c:val>
          <c:smooth val="0"/>
        </c:ser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78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74705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75"/>
          <c:y val="0.9015"/>
          <c:w val="0.5352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vs Ingresantes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58"/>
          <c:w val="0.977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Postulantes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Hoja1!$B$19:$B$28</c:f>
              <c:numCache/>
            </c:numRef>
          </c:val>
          <c:smooth val="0"/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Ingresantes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Hoja1!$A$19:$A$28</c:f>
              <c:numCache/>
            </c:numRef>
          </c:cat>
          <c:val>
            <c:numRef>
              <c:f>Hoja1!$C$19:$C$28</c:f>
              <c:numCache/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75"/>
          <c:y val="0.92375"/>
          <c:w val="0.418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Población Estudiantil Pregrado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38"/>
      <c:rotY val="40"/>
      <c:depthPercent val="20"/>
      <c:rAngAx val="1"/>
    </c:view3D>
    <c:plotArea>
      <c:layout>
        <c:manualLayout>
          <c:xMode val="edge"/>
          <c:yMode val="edge"/>
          <c:x val="0.0035"/>
          <c:y val="0.12425"/>
          <c:w val="0.9732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Población Estudiantil Pregrado</c:v>
                </c:pt>
              </c:strCache>
            </c:strRef>
          </c:tx>
          <c:spPr>
            <a:solidFill>
              <a:srgbClr val="1F4E79">
                <a:alpha val="8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A50021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69900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900CC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9999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6699FF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9999">
                  <a:alpha val="8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Hoja1!$A$32:$A$41</c:f>
              <c:numCache/>
            </c:numRef>
          </c:cat>
          <c:val>
            <c:numRef>
              <c:f>Hoja1!$B$32:$B$41</c:f>
              <c:numCache/>
            </c:numRef>
          </c:val>
          <c:shape val="box"/>
        </c:ser>
        <c:shape val="box"/>
        <c:axId val="21419275"/>
        <c:axId val="58555748"/>
      </c:bar3DChart>
      <c:catAx>
        <c:axId val="21419275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19275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84"/>
          <c:w val="0.917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5525"/>
          <c:w val="0.9695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Hoja1!$B$46</c:f>
              <c:strCache>
                <c:ptCount val="1"/>
                <c:pt idx="0">
                  <c:v>Población Estudiantil Posgrado</c:v>
                </c:pt>
              </c:strCache>
            </c:strRef>
          </c:tx>
          <c:spPr>
            <a:solidFill>
              <a:srgbClr val="1F4E79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0000">
                  <a:alpha val="70000"/>
                </a:srgbClr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9900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00CC">
                  <a:alpha val="70000"/>
                </a:srgbClr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9999">
                  <a:alpha val="70000"/>
                </a:srgbClr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699FF">
                  <a:alpha val="70000"/>
                </a:srgbClr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99">
                  <a:alpha val="7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Hoja1!$A$47:$A$56</c:f>
              <c:numCache/>
            </c:numRef>
          </c:cat>
          <c:val>
            <c:numRef>
              <c:f>Hoja1!$B$47:$B$56</c:f>
              <c:numCache/>
            </c:numRef>
          </c:val>
          <c:shape val="box"/>
        </c:ser>
        <c:gapDepth val="0"/>
        <c:shape val="box"/>
        <c:axId val="57239685"/>
        <c:axId val="45395118"/>
      </c:bar3DChart>
      <c:catAx>
        <c:axId val="572396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39685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7075"/>
          <c:w val="0.917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Graduados de Bachiller</a:t>
            </a:r>
          </a:p>
        </c:rich>
      </c:tx>
      <c:layout>
        <c:manualLayout>
          <c:xMode val="factor"/>
          <c:yMode val="factor"/>
          <c:x val="-0.0195"/>
          <c:y val="-0.01875"/>
        </c:manualLayout>
      </c:layout>
      <c:spPr>
        <a:noFill/>
        <a:ln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.00725"/>
          <c:y val="0.0835"/>
          <c:w val="0.960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Hoja1!$B$60</c:f>
              <c:strCache>
                <c:ptCount val="1"/>
                <c:pt idx="0">
                  <c:v>Graduados de Bachiller</c:v>
                </c:pt>
              </c:strCache>
            </c:strRef>
          </c:tx>
          <c:spPr>
            <a:solidFill>
              <a:srgbClr val="1F4E79">
                <a:alpha val="8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0000">
                  <a:alpha val="80000"/>
                </a:srgbClr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9900">
                  <a:alpha val="80000"/>
                </a:srgbClr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00CC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9999">
                  <a:alpha val="80000"/>
                </a:srgbClr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699FF">
                  <a:alpha val="80000"/>
                </a:srgbClr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99">
                  <a:alpha val="8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Hoja1!$A$61:$A$70</c:f>
              <c:numCache/>
            </c:numRef>
          </c:cat>
          <c:val>
            <c:numRef>
              <c:f>Hoja1!$B$61:$B$70</c:f>
              <c:numCache/>
            </c:numRef>
          </c:val>
          <c:shape val="box"/>
        </c:ser>
        <c:gapWidth val="80"/>
        <c:shape val="box"/>
        <c:axId val="5902879"/>
        <c:axId val="53125912"/>
      </c:bar3DChart>
      <c:catAx>
        <c:axId val="590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2879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"/>
          <c:y val="0.87275"/>
          <c:w val="0.9222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5E0B4"/>
        </a:solidFill>
        <a:ln w="3175">
          <a:noFill/>
        </a:ln>
      </c:spPr>
      <c:thickness val="0"/>
    </c:sideWall>
    <c:backWall>
      <c:spPr>
        <a:solidFill>
          <a:srgbClr val="C5E0B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85"/>
          <c:w val="0.9635"/>
          <c:h val="0.8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Hoja1!$B$74</c:f>
              <c:strCache>
                <c:ptCount val="1"/>
                <c:pt idx="0">
                  <c:v>Titulados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50000">
                  <a:srgbClr val="5B9B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00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699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Hoja1!$A$75:$A$84</c:f>
              <c:numCache/>
            </c:numRef>
          </c:cat>
          <c:val>
            <c:numRef>
              <c:f>Hoja1!$B$75:$B$84</c:f>
              <c:numCache/>
            </c:numRef>
          </c:val>
          <c:shape val="box"/>
        </c:ser>
        <c:gapDepth val="0"/>
        <c:shape val="box"/>
        <c:axId val="8371161"/>
        <c:axId val="8231586"/>
      </c:bar3DChart>
      <c:catAx>
        <c:axId val="8371161"/>
        <c:scaling>
          <c:orientation val="minMax"/>
        </c:scaling>
        <c:axPos val="b"/>
        <c:delete val="1"/>
        <c:majorTickMark val="out"/>
        <c:minorTickMark val="none"/>
        <c:tickLblPos val="nextTo"/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71161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5"/>
          <c:y val="0.87775"/>
          <c:w val="0.918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Grado de Maestro y Doctor 2018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825"/>
          <c:w val="0.95725"/>
          <c:h val="0.8345"/>
        </c:manualLayout>
      </c:layout>
      <c:lineChart>
        <c:grouping val="stacked"/>
        <c:varyColors val="0"/>
        <c:ser>
          <c:idx val="0"/>
          <c:order val="0"/>
          <c:tx>
            <c:strRef>
              <c:f>Hoja1!$C$89</c:f>
              <c:strCache>
                <c:ptCount val="1"/>
                <c:pt idx="0">
                  <c:v>Doctor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CC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Hoja1!$C$90:$C$99</c:f>
              <c:numCache/>
            </c:numRef>
          </c:val>
          <c:smooth val="0"/>
        </c:ser>
        <c:ser>
          <c:idx val="1"/>
          <c:order val="1"/>
          <c:tx>
            <c:strRef>
              <c:f>Hoja1!$B$89</c:f>
              <c:strCache>
                <c:ptCount val="1"/>
                <c:pt idx="0">
                  <c:v>Maestro 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Hoja1!$B$90:$B$99</c:f>
              <c:numCache/>
            </c:numRef>
          </c:val>
          <c:smooth val="0"/>
        </c:ser>
        <c:marker val="1"/>
        <c:axId val="6975411"/>
        <c:axId val="62778700"/>
      </c:lineChart>
      <c:catAx>
        <c:axId val="697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75411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89725"/>
          <c:w val="0.411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C5E0B4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y Administrativos 2018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view3D>
      <c:rotX val="10"/>
      <c:hPercent val="21"/>
      <c:rotY val="10"/>
      <c:depthPercent val="200"/>
      <c:rAngAx val="1"/>
    </c:view3D>
    <c:plotArea>
      <c:layout>
        <c:manualLayout>
          <c:xMode val="edge"/>
          <c:yMode val="edge"/>
          <c:x val="0.0035"/>
          <c:y val="0.10975"/>
          <c:w val="0.98175"/>
          <c:h val="0.85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Hoja1!$B$104</c:f>
              <c:strCache>
                <c:ptCount val="1"/>
                <c:pt idx="0">
                  <c:v>Docentes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50000">
                  <a:srgbClr val="5B9BD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Hoja1!$B$105:$B$114</c:f>
              <c:numCache/>
            </c:numRef>
          </c:val>
          <c:shape val="box"/>
        </c:ser>
        <c:ser>
          <c:idx val="1"/>
          <c:order val="1"/>
          <c:tx>
            <c:strRef>
              <c:f>Hoja1!$C$104</c:f>
              <c:strCache>
                <c:ptCount val="1"/>
                <c:pt idx="0">
                  <c:v>Administrativos</c:v>
                </c:pt>
              </c:strCache>
            </c:strRef>
          </c:tx>
          <c:spPr>
            <a:gradFill rotWithShape="1">
              <a:gsLst>
                <a:gs pos="0">
                  <a:srgbClr val="ED7D31"/>
                </a:gs>
                <a:gs pos="50000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Hoja1!$C$105:$C$114</c:f>
              <c:numCache/>
            </c:numRef>
          </c:val>
          <c:shape val="box"/>
        </c:ser>
        <c:gapDepth val="70"/>
        <c:shape val="box"/>
        <c:axId val="28137389"/>
        <c:axId val="51909910"/>
        <c:axId val="64536007"/>
      </c:bar3D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37389"/>
        <c:crossesAt val="1"/>
        <c:crossBetween val="between"/>
        <c:dispUnits/>
      </c:valAx>
      <c:serAx>
        <c:axId val="64536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1909910"/>
        <c:crosses val="autoZero"/>
        <c:tickLblSkip val="1"/>
        <c:tickMarkSkip val="1"/>
      </c:serAx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5"/>
          <c:y val="0.8745"/>
          <c:w val="0.388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Vacantes por Facultad 2018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.06275"/>
          <c:y val="0.09425"/>
          <c:w val="0.915"/>
          <c:h val="0.6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Hoja2!$A$45</c:f>
              <c:strCache>
                <c:ptCount val="1"/>
                <c:pt idx="0">
                  <c:v>Agronomia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Hoja2!$B$45</c:f>
              <c:numCache/>
            </c:numRef>
          </c:val>
          <c:shape val="box"/>
        </c:ser>
        <c:ser>
          <c:idx val="1"/>
          <c:order val="1"/>
          <c:tx>
            <c:strRef>
              <c:f>Hoja2!$A$46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Hoja2!$B$46</c:f>
              <c:numCache/>
            </c:numRef>
          </c:val>
          <c:shape val="box"/>
        </c:ser>
        <c:ser>
          <c:idx val="2"/>
          <c:order val="2"/>
          <c:tx>
            <c:strRef>
              <c:f>Hoja2!$A$47</c:f>
              <c:strCache>
                <c:ptCount val="1"/>
                <c:pt idx="0">
                  <c:v>Ciencias F.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Hoja2!$B$47</c:f>
              <c:numCache/>
            </c:numRef>
          </c:val>
          <c:shape val="box"/>
        </c:ser>
        <c:ser>
          <c:idx val="3"/>
          <c:order val="3"/>
          <c:tx>
            <c:strRef>
              <c:f>Hoja2!$A$48</c:f>
              <c:strCache>
                <c:ptCount val="1"/>
                <c:pt idx="0">
                  <c:v>Econ. y Planf.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Hoja2!$B$48</c:f>
              <c:numCache/>
            </c:numRef>
          </c:val>
          <c:shape val="box"/>
        </c:ser>
        <c:ser>
          <c:idx val="4"/>
          <c:order val="4"/>
          <c:tx>
            <c:strRef>
              <c:f>Hoja2!$A$49</c:f>
              <c:strCache>
                <c:ptCount val="1"/>
                <c:pt idx="0">
                  <c:v>Ing. Agrícola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Hoja2!$B$49</c:f>
              <c:numCache/>
            </c:numRef>
          </c:val>
          <c:shape val="box"/>
        </c:ser>
        <c:ser>
          <c:idx val="5"/>
          <c:order val="5"/>
          <c:tx>
            <c:strRef>
              <c:f>Hoja2!$A$50</c:f>
              <c:strCache>
                <c:ptCount val="1"/>
                <c:pt idx="0">
                  <c:v>Zootecnia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Hoja2!$B$50</c:f>
              <c:numCache/>
            </c:numRef>
          </c:val>
          <c:shape val="box"/>
        </c:ser>
        <c:ser>
          <c:idx val="6"/>
          <c:order val="6"/>
          <c:tx>
            <c:strRef>
              <c:f>Hoja2!$A$51</c:f>
              <c:strCache>
                <c:ptCount val="1"/>
                <c:pt idx="0">
                  <c:v>Pesquería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Hoja2!$B$51</c:f>
              <c:numCache/>
            </c:numRef>
          </c:val>
          <c:shape val="box"/>
        </c:ser>
        <c:ser>
          <c:idx val="7"/>
          <c:order val="7"/>
          <c:tx>
            <c:strRef>
              <c:f>Hoja2!$A$52</c:f>
              <c:strCache>
                <c:ptCount val="1"/>
                <c:pt idx="0">
                  <c:v>Ind. Alimentarias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Hoja2!$B$52</c:f>
              <c:numCache/>
            </c:numRef>
          </c:val>
          <c:shape val="box"/>
        </c:ser>
        <c:ser>
          <c:idx val="8"/>
          <c:order val="8"/>
          <c:tx>
            <c:strRef>
              <c:f>Hoja2!$A$53</c:f>
              <c:strCache>
                <c:ptCount val="1"/>
                <c:pt idx="0">
                  <c:v>Vac. Supernumeradas</c:v>
                </c:pt>
              </c:strCache>
            </c:strRef>
          </c:tx>
          <c:spPr>
            <a:solidFill>
              <a:srgbClr val="3B38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Hoja2!$B$53</c:f>
              <c:numCache/>
            </c:numRef>
          </c:val>
          <c:shape val="box"/>
        </c:ser>
        <c:gapWidth val="355"/>
        <c:shape val="box"/>
        <c:axId val="43953152"/>
        <c:axId val="60034049"/>
      </c:bar3D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Vacantes</a:t>
                </a:r>
              </a:p>
            </c:rich>
          </c:tx>
          <c:layout>
            <c:manualLayout>
              <c:xMode val="factor"/>
              <c:yMode val="factor"/>
              <c:x val="-0.066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5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75"/>
          <c:y val="0.82075"/>
          <c:w val="0.91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095"/>
          <c:y val="0.066"/>
          <c:w val="0.972"/>
          <c:h val="0.52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933FF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00FFFF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Hoja2!$A$61:$A$74</c:f>
              <c:strCache/>
            </c:strRef>
          </c:cat>
          <c:val>
            <c:numRef>
              <c:f>Hoja2!$E$61:$E$73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71075"/>
          <c:w val="0.967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8"/>
          <c:w val="0.97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Hoja2!$B$101</c:f>
              <c:strCache>
                <c:ptCount val="1"/>
                <c:pt idx="0">
                  <c:v>Vacantes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Hoja2!$A$103:$A$112</c:f>
              <c:numCache/>
            </c:numRef>
          </c:cat>
          <c:val>
            <c:numRef>
              <c:f>Hoja2!$B$103:$B$112</c:f>
              <c:numCache/>
            </c:numRef>
          </c:val>
          <c:smooth val="0"/>
        </c:ser>
        <c:ser>
          <c:idx val="1"/>
          <c:order val="1"/>
          <c:tx>
            <c:strRef>
              <c:f>Hoja2!$C$101</c:f>
              <c:strCache>
                <c:ptCount val="1"/>
                <c:pt idx="0">
                  <c:v>Postulantes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Hoja2!$A$103:$A$112</c:f>
              <c:numCache/>
            </c:numRef>
          </c:cat>
          <c:val>
            <c:numRef>
              <c:f>Hoja2!$C$103:$C$112</c:f>
              <c:numCache/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5530"/>
        <c:crossesAt val="1"/>
        <c:crossBetween val="between"/>
        <c:dispUnits/>
      </c:valAx>
      <c:spPr>
        <a:solidFill>
          <a:srgbClr val="BDD7E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25"/>
          <c:y val="0.90975"/>
          <c:w val="0.403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DC3E6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Matriculados 2016 - 2018</a:t>
            </a:r>
          </a:p>
        </c:rich>
      </c:tx>
      <c:layout>
        <c:manualLayout>
          <c:xMode val="factor"/>
          <c:yMode val="factor"/>
          <c:x val="0.02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9"/>
          <c:w val="0.95275"/>
          <c:h val="0.83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Hoja2!$A$208:$B$213</c:f>
              <c:multiLvlStrCache/>
            </c:multiLvlStrRef>
          </c:cat>
          <c:val>
            <c:numRef>
              <c:f>Hoja2!$C$208:$C$213</c:f>
              <c:numCache/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42484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061"/>
          <c:w val="0.971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Población Estudiantil Pregrado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Hoja1!$A$32:$A$41</c:f>
              <c:numCache/>
            </c:numRef>
          </c:cat>
          <c:val>
            <c:numRef>
              <c:f>Hoja1!$B$32:$B$41</c:f>
              <c:numCache/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1181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"/>
      <c:depthPercent val="100"/>
      <c:rAngAx val="1"/>
    </c:view3D>
    <c:plotArea>
      <c:layout>
        <c:manualLayout>
          <c:xMode val="edge"/>
          <c:yMode val="edge"/>
          <c:x val="0.082"/>
          <c:y val="0.11125"/>
          <c:w val="0.8585"/>
          <c:h val="0.82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Hoja2!$A$220:$A$231</c:f>
              <c:strCache/>
            </c:strRef>
          </c:cat>
          <c:val>
            <c:numRef>
              <c:f>Hoja2!$B$220:$B$231</c:f>
              <c:numCache/>
            </c:numRef>
          </c:val>
        </c:ser>
        <c:firstSliceAng val="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"/>
      <c:depthPercent val="100"/>
      <c:rAngAx val="1"/>
    </c:view3D>
    <c:plotArea>
      <c:layout>
        <c:manualLayout>
          <c:xMode val="edge"/>
          <c:yMode val="edge"/>
          <c:x val="0.08075"/>
          <c:y val="0.09725"/>
          <c:w val="0.86975"/>
          <c:h val="0.83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Hoja2!$A$220:$A$231</c:f>
              <c:strCache/>
            </c:strRef>
          </c:cat>
          <c:val>
            <c:numRef>
              <c:f>Hoja2!$C$220:$C$231</c:f>
              <c:numCache/>
            </c:numRef>
          </c:val>
        </c:ser>
        <c:firstSliceAng val="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4125"/>
          <c:y val="0.03125"/>
          <c:w val="0.96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Hoja2!$B$219</c:f>
              <c:strCache>
                <c:ptCount val="1"/>
                <c:pt idx="0">
                  <c:v>2018 - 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Hoja2!$A$220:$A$231</c:f>
              <c:strCache/>
            </c:strRef>
          </c:cat>
          <c:val>
            <c:numRef>
              <c:f>Hoja2!$B$220:$B$231</c:f>
              <c:numCache/>
            </c:numRef>
          </c:val>
          <c:shape val="cylinder"/>
        </c:ser>
        <c:ser>
          <c:idx val="1"/>
          <c:order val="1"/>
          <c:tx>
            <c:strRef>
              <c:f>Hoja2!$C$219</c:f>
              <c:strCache>
                <c:ptCount val="1"/>
                <c:pt idx="0">
                  <c:v>2018 - 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Hoja2!$A$220:$A$231</c:f>
              <c:strCache/>
            </c:strRef>
          </c:cat>
          <c:val>
            <c:numRef>
              <c:f>Hoja2!$C$220:$C$231</c:f>
              <c:numCache/>
            </c:numRef>
          </c:val>
          <c:shape val="cylinder"/>
        </c:ser>
        <c:gapWidth val="110"/>
        <c:gapDepth val="110"/>
        <c:shape val="box"/>
        <c:axId val="59043710"/>
        <c:axId val="61631343"/>
      </c:bar3D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43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375"/>
          <c:y val="0.93225"/>
          <c:w val="0.196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"/>
          <c:w val="0.956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Hoja2!$F$261</c:f>
              <c:strCache>
                <c:ptCount val="1"/>
                <c:pt idx="0">
                  <c:v>AGRONOMÍA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Hoja2!$I$261</c:f>
              <c:numCache/>
            </c:numRef>
          </c:val>
        </c:ser>
        <c:ser>
          <c:idx val="1"/>
          <c:order val="1"/>
          <c:tx>
            <c:strRef>
              <c:f>Hoja2!$F$262</c:f>
              <c:strCache>
                <c:ptCount val="1"/>
                <c:pt idx="0">
                  <c:v>BIOLOGÍA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Hoja2!$I$262</c:f>
              <c:numCache/>
            </c:numRef>
          </c:val>
        </c:ser>
        <c:ser>
          <c:idx val="2"/>
          <c:order val="2"/>
          <c:tx>
            <c:strRef>
              <c:f>Hoja2!$F$263</c:f>
              <c:strCache>
                <c:ptCount val="1"/>
                <c:pt idx="0">
                  <c:v>ING. AMBIENTAL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Hoja2!$I$263</c:f>
              <c:numCache/>
            </c:numRef>
          </c:val>
        </c:ser>
        <c:ser>
          <c:idx val="3"/>
          <c:order val="3"/>
          <c:tx>
            <c:strRef>
              <c:f>Hoja2!$F$264</c:f>
              <c:strCache>
                <c:ptCount val="1"/>
                <c:pt idx="0">
                  <c:v>METEOROLOGÍA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Hoja2!$I$264</c:f>
              <c:numCache/>
            </c:numRef>
          </c:val>
        </c:ser>
        <c:ser>
          <c:idx val="4"/>
          <c:order val="4"/>
          <c:tx>
            <c:strRef>
              <c:f>Hoja2!$F$265</c:f>
              <c:strCache>
                <c:ptCount val="1"/>
                <c:pt idx="0">
                  <c:v>ING. FORESTAL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Hoja2!$I$265</c:f>
              <c:numCache/>
            </c:numRef>
          </c:val>
        </c:ser>
        <c:ser>
          <c:idx val="5"/>
          <c:order val="5"/>
          <c:tx>
            <c:strRef>
              <c:f>Hoja2!$F$266</c:f>
              <c:strCache>
                <c:ptCount val="1"/>
                <c:pt idx="0">
                  <c:v>ECONOMÍA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Hoja2!$I$266</c:f>
              <c:numCache/>
            </c:numRef>
          </c:val>
        </c:ser>
        <c:ser>
          <c:idx val="6"/>
          <c:order val="6"/>
          <c:tx>
            <c:strRef>
              <c:f>Hoja2!$F$267</c:f>
              <c:strCache>
                <c:ptCount val="1"/>
                <c:pt idx="0">
                  <c:v>ING. ESTADÍSTICA INFORMÁTICA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Hoja2!$I$267</c:f>
              <c:numCache/>
            </c:numRef>
          </c:val>
        </c:ser>
        <c:ser>
          <c:idx val="7"/>
          <c:order val="7"/>
          <c:tx>
            <c:strRef>
              <c:f>Hoja2!$F$268</c:f>
              <c:strCache>
                <c:ptCount val="1"/>
                <c:pt idx="0">
                  <c:v>ING. GESTIÓN EMPRESARIAL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Hoja2!$I$268</c:f>
              <c:numCache/>
            </c:numRef>
          </c:val>
        </c:ser>
        <c:ser>
          <c:idx val="8"/>
          <c:order val="8"/>
          <c:tx>
            <c:strRef>
              <c:f>Hoja2!$F$269</c:f>
              <c:strCache>
                <c:ptCount val="1"/>
                <c:pt idx="0">
                  <c:v>INDUSTRIAS ALIMENTARIAS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Hoja2!$I$269</c:f>
              <c:numCache/>
            </c:numRef>
          </c:val>
        </c:ser>
        <c:ser>
          <c:idx val="9"/>
          <c:order val="9"/>
          <c:tx>
            <c:strRef>
              <c:f>Hoja2!$F$270</c:f>
              <c:strCache>
                <c:ptCount val="1"/>
                <c:pt idx="0">
                  <c:v>INGENIERÍA AGRÍCOLA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Hoja2!$I$270</c:f>
              <c:numCache/>
            </c:numRef>
          </c:val>
        </c:ser>
        <c:ser>
          <c:idx val="10"/>
          <c:order val="10"/>
          <c:tx>
            <c:strRef>
              <c:f>Hoja2!$F$271</c:f>
              <c:strCache>
                <c:ptCount val="1"/>
                <c:pt idx="0">
                  <c:v>PESQUERÍA</c:v>
                </c:pt>
              </c:strCache>
            </c:strRef>
          </c:tx>
          <c:spPr>
            <a:solidFill>
              <a:srgbClr val="2644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Hoja2!$I$271</c:f>
              <c:numCache/>
            </c:numRef>
          </c:val>
        </c:ser>
        <c:ser>
          <c:idx val="11"/>
          <c:order val="11"/>
          <c:tx>
            <c:strRef>
              <c:f>Hoja2!$F$272</c:f>
              <c:strCache>
                <c:ptCount val="1"/>
                <c:pt idx="0">
                  <c:v>ZOOTECNIA</c:v>
                </c:pt>
              </c:strCache>
            </c:strRef>
          </c:tx>
          <c:spPr>
            <a:solidFill>
              <a:srgbClr val="43682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Hoja2!$I$272</c:f>
              <c:numCache/>
            </c:numRef>
          </c:val>
        </c:ser>
        <c:overlap val="-27"/>
        <c:gapWidth val="219"/>
        <c:axId val="17811176"/>
        <c:axId val="26082857"/>
      </c:barChart>
      <c:catAx>
        <c:axId val="17811176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11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1275"/>
          <c:w val="0.98925"/>
          <c:h val="0.2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175"/>
          <c:w val="0.9655"/>
          <c:h val="0.6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Hoja2!$F$261</c:f>
              <c:strCache>
                <c:ptCount val="1"/>
                <c:pt idx="0">
                  <c:v>AGRONOMÍA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Hoja2!$I$261</c:f>
              <c:numCache/>
            </c:numRef>
          </c:val>
          <c:shape val="box"/>
        </c:ser>
        <c:ser>
          <c:idx val="1"/>
          <c:order val="1"/>
          <c:tx>
            <c:strRef>
              <c:f>Hoja2!$F$262</c:f>
              <c:strCache>
                <c:ptCount val="1"/>
                <c:pt idx="0">
                  <c:v>BIOLOGÍA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Hoja2!$I$262</c:f>
              <c:numCache/>
            </c:numRef>
          </c:val>
          <c:shape val="box"/>
        </c:ser>
        <c:ser>
          <c:idx val="2"/>
          <c:order val="2"/>
          <c:tx>
            <c:strRef>
              <c:f>Hoja2!$F$263</c:f>
              <c:strCache>
                <c:ptCount val="1"/>
                <c:pt idx="0">
                  <c:v>ING. AMBIENTAL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Hoja2!$I$263</c:f>
              <c:numCache/>
            </c:numRef>
          </c:val>
          <c:shape val="box"/>
        </c:ser>
        <c:ser>
          <c:idx val="3"/>
          <c:order val="3"/>
          <c:tx>
            <c:strRef>
              <c:f>Hoja2!$F$264</c:f>
              <c:strCache>
                <c:ptCount val="1"/>
                <c:pt idx="0">
                  <c:v>METEOROLOGÍA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Hoja2!$I$264</c:f>
              <c:numCache/>
            </c:numRef>
          </c:val>
          <c:shape val="box"/>
        </c:ser>
        <c:ser>
          <c:idx val="4"/>
          <c:order val="4"/>
          <c:tx>
            <c:strRef>
              <c:f>Hoja2!$F$265</c:f>
              <c:strCache>
                <c:ptCount val="1"/>
                <c:pt idx="0">
                  <c:v>ING. FORESTAL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Hoja2!$I$265</c:f>
              <c:numCache/>
            </c:numRef>
          </c:val>
          <c:shape val="box"/>
        </c:ser>
        <c:ser>
          <c:idx val="5"/>
          <c:order val="5"/>
          <c:tx>
            <c:strRef>
              <c:f>Hoja2!$F$266</c:f>
              <c:strCache>
                <c:ptCount val="1"/>
                <c:pt idx="0">
                  <c:v>ECONOMÍA</c:v>
                </c:pt>
              </c:strCache>
            </c:strRef>
          </c:tx>
          <c:spPr>
            <a:solidFill>
              <a:srgbClr val="99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Hoja2!$I$266</c:f>
              <c:numCache/>
            </c:numRef>
          </c:val>
          <c:shape val="box"/>
        </c:ser>
        <c:ser>
          <c:idx val="6"/>
          <c:order val="6"/>
          <c:tx>
            <c:strRef>
              <c:f>Hoja2!$F$267</c:f>
              <c:strCache>
                <c:ptCount val="1"/>
                <c:pt idx="0">
                  <c:v>ING. ESTADÍSTICA INFORMÁTICA</c:v>
                </c:pt>
              </c:strCache>
            </c:strRef>
          </c:tx>
          <c:spPr>
            <a:solidFill>
              <a:srgbClr val="DBDB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Hoja2!$I$267</c:f>
              <c:numCache/>
            </c:numRef>
          </c:val>
          <c:shape val="box"/>
        </c:ser>
        <c:ser>
          <c:idx val="7"/>
          <c:order val="7"/>
          <c:tx>
            <c:strRef>
              <c:f>Hoja2!$F$268</c:f>
              <c:strCache>
                <c:ptCount val="1"/>
                <c:pt idx="0">
                  <c:v>ING. GESTIÓN EMPRESARIAL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Hoja2!$I$268</c:f>
              <c:numCache/>
            </c:numRef>
          </c:val>
          <c:shape val="box"/>
        </c:ser>
        <c:ser>
          <c:idx val="8"/>
          <c:order val="8"/>
          <c:tx>
            <c:strRef>
              <c:f>Hoja2!$F$269</c:f>
              <c:strCache>
                <c:ptCount val="1"/>
                <c:pt idx="0">
                  <c:v>INDUSTRIAS ALIMENTARIAS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Hoja2!$I$269</c:f>
              <c:numCache/>
            </c:numRef>
          </c:val>
          <c:shape val="box"/>
        </c:ser>
        <c:ser>
          <c:idx val="9"/>
          <c:order val="9"/>
          <c:tx>
            <c:strRef>
              <c:f>Hoja2!$F$270</c:f>
              <c:strCache>
                <c:ptCount val="1"/>
                <c:pt idx="0">
                  <c:v>INGENIERÍA AGRÍCOLA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Hoja2!$I$270</c:f>
              <c:numCache/>
            </c:numRef>
          </c:val>
          <c:shape val="box"/>
        </c:ser>
        <c:ser>
          <c:idx val="10"/>
          <c:order val="10"/>
          <c:tx>
            <c:strRef>
              <c:f>Hoja2!$F$271</c:f>
              <c:strCache>
                <c:ptCount val="1"/>
                <c:pt idx="0">
                  <c:v>PESQUERÍA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Hoja2!$I$271</c:f>
              <c:numCache/>
            </c:numRef>
          </c:val>
          <c:shape val="box"/>
        </c:ser>
        <c:ser>
          <c:idx val="11"/>
          <c:order val="11"/>
          <c:tx>
            <c:strRef>
              <c:f>Hoja2!$F$272</c:f>
              <c:strCache>
                <c:ptCount val="1"/>
                <c:pt idx="0">
                  <c:v>ZOOTECNIA</c:v>
                </c:pt>
              </c:strCache>
            </c:strRef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Hoja2!$I$272</c:f>
              <c:numCache/>
            </c:numRef>
          </c:val>
          <c:shape val="box"/>
        </c:ser>
        <c:shape val="box"/>
        <c:axId val="33419122"/>
        <c:axId val="32336643"/>
      </c:bar3DChart>
      <c:catAx>
        <c:axId val="33419122"/>
        <c:scaling>
          <c:orientation val="minMax"/>
        </c:scaling>
        <c:axPos val="b"/>
        <c:delete val="1"/>
        <c:majorTickMark val="out"/>
        <c:minorTickMark val="none"/>
        <c:tickLblPos val="nextTo"/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1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75"/>
          <c:y val="0.693"/>
          <c:w val="0.965"/>
          <c:h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3625"/>
          <c:y val="0.05875"/>
          <c:w val="0.948"/>
          <c:h val="0.87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Hoja2!$F$261:$F$272</c:f>
              <c:strCache/>
            </c:strRef>
          </c:cat>
          <c:val>
            <c:numRef>
              <c:f>Hoja2!$I$261:$I$272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EGRESADOS 2009 -2018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975"/>
          <c:w val="0.98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Hoja2!$A$298</c:f>
              <c:strCache>
                <c:ptCount val="1"/>
                <c:pt idx="0">
                  <c:v>EGRESADOS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Hoja2!$B$297:$K$297</c:f>
              <c:numCache/>
            </c:numRef>
          </c:cat>
          <c:val>
            <c:numRef>
              <c:f>Hoja2!$B$298:$K$298</c:f>
              <c:numCache/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9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BACHILLERES 2014 - 2018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45"/>
          <c:w val="0.9747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Hoja2!$A$340</c:f>
              <c:strCache>
                <c:ptCount val="1"/>
                <c:pt idx="0">
                  <c:v>BACHILLERES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cat>
            <c:numRef>
              <c:f>Hoja2!$C$339:$F$339</c:f>
              <c:numCache/>
            </c:numRef>
          </c:cat>
          <c:val>
            <c:numRef>
              <c:f>Hoja2!$C$340:$F$340</c:f>
              <c:numCache/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99"/>
          <c:w val="0.981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Hoja2!$A$378</c:f>
              <c:strCache>
                <c:ptCount val="1"/>
                <c:pt idx="0">
                  <c:v>TITULADOS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33CCCC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Hoja2!$B$377:$K$377</c:f>
              <c:numCache/>
            </c:numRef>
          </c:cat>
          <c:val>
            <c:numRef>
              <c:f>Hoja2!$B$378:$K$378</c:f>
              <c:numCache/>
            </c:numRef>
          </c:val>
          <c:smooth val="0"/>
        </c:ser>
        <c:upDownBars>
          <c:upBars>
            <c:spPr>
              <a:solidFill>
                <a:srgbClr val="595959"/>
              </a:solidFill>
              <a:ln w="3175">
                <a:solidFill>
                  <a:srgbClr val="333333"/>
                </a:solidFill>
              </a:ln>
            </c:spPr>
          </c:upBars>
          <c:downBars/>
        </c:upDownBars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41360"/>
        <c:crossesAt val="1"/>
        <c:crossBetween val="between"/>
        <c:dispUnits/>
      </c:valAx>
      <c:spPr>
        <a:solidFill>
          <a:srgbClr val="F4B183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4"/>
      <c:rotY val="50"/>
      <c:depthPercent val="100"/>
      <c:rAngAx val="1"/>
    </c:view3D>
    <c:plotArea>
      <c:layout>
        <c:manualLayout>
          <c:xMode val="edge"/>
          <c:yMode val="edge"/>
          <c:x val="0.01625"/>
          <c:y val="0.035"/>
          <c:w val="0.96575"/>
          <c:h val="0.8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Hoja2!$A$399</c:f>
              <c:strCache>
                <c:ptCount val="1"/>
                <c:pt idx="0">
                  <c:v>VACANTES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Hoja2!$B$397:$E$398</c:f>
              <c:multiLvlStrCache/>
            </c:multiLvlStrRef>
          </c:cat>
          <c:val>
            <c:numRef>
              <c:f>Hoja2!$B$399:$E$399</c:f>
              <c:numCache/>
            </c:numRef>
          </c:val>
          <c:shape val="box"/>
        </c:ser>
        <c:ser>
          <c:idx val="1"/>
          <c:order val="1"/>
          <c:tx>
            <c:strRef>
              <c:f>Hoja2!$A$400</c:f>
              <c:strCache>
                <c:ptCount val="1"/>
                <c:pt idx="0">
                  <c:v>POSTULANTES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Hoja2!$B$397:$E$398</c:f>
              <c:multiLvlStrCache/>
            </c:multiLvlStrRef>
          </c:cat>
          <c:val>
            <c:numRef>
              <c:f>Hoja2!$B$400:$E$400</c:f>
              <c:numCache/>
            </c:numRef>
          </c:val>
          <c:shape val="box"/>
        </c:ser>
        <c:ser>
          <c:idx val="2"/>
          <c:order val="2"/>
          <c:tx>
            <c:strRef>
              <c:f>Hoja2!$A$401</c:f>
              <c:strCache>
                <c:ptCount val="1"/>
                <c:pt idx="0">
                  <c:v>ADMITIDOS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48235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invertIfNegative val="0"/>
            <c:spPr>
              <a:solidFill>
                <a:srgbClr val="548235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invertIfNegative val="0"/>
            <c:spPr>
              <a:solidFill>
                <a:srgbClr val="548235"/>
              </a:solidFill>
              <a:ln w="12700">
                <a:solidFill>
                  <a:srgbClr val="C0C0C0"/>
                </a:solidFill>
              </a:ln>
            </c:spPr>
          </c:dPt>
          <c:dPt>
            <c:idx val="3"/>
            <c:invertIfNegative val="0"/>
            <c:spPr>
              <a:solidFill>
                <a:srgbClr val="548235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Hoja2!$B$397:$E$398</c:f>
              <c:multiLvlStrCache/>
            </c:multiLvlStrRef>
          </c:cat>
          <c:val>
            <c:numRef>
              <c:f>Hoja2!$B$401:$E$401</c:f>
              <c:numCache/>
            </c:numRef>
          </c:val>
          <c:shape val="box"/>
        </c:ser>
        <c:shape val="box"/>
        <c:axId val="33858778"/>
        <c:axId val="36293547"/>
      </c:bar3D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3858778"/>
        <c:crosses val="max"/>
        <c:crossBetween val="between"/>
        <c:dispUnits/>
      </c:valAx>
      <c:spPr>
        <a:solidFill>
          <a:srgbClr val="B4C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5"/>
          <c:y val="0.90575"/>
          <c:w val="0.535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DC3E6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053"/>
          <c:w val="0.9752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Hoja1!$B$46</c:f>
              <c:strCache>
                <c:ptCount val="1"/>
                <c:pt idx="0">
                  <c:v>Población Estudiantil Posgrado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Hoja1!$A$47:$A$56</c:f>
              <c:numCache/>
            </c:numRef>
          </c:cat>
          <c:val>
            <c:numRef>
              <c:f>Hoja1!$B$47:$B$56</c:f>
              <c:numCache/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53623"/>
        <c:crossesAt val="1"/>
        <c:crossBetween val="between"/>
        <c:dispUnits/>
        <c:majorUnit val="400"/>
      </c:valAx>
      <c:spPr>
        <a:solidFill>
          <a:srgbClr val="C5E0B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1125"/>
          <c:w val="0.98225"/>
          <c:h val="0.83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Hoja2!$A$439:$A$441</c:f>
              <c:strCache/>
            </c:strRef>
          </c:cat>
          <c:val>
            <c:numRef>
              <c:f>Hoja2!$B$439:$B$441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90675"/>
          <c:w val="0.669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D9D9"/>
        </a:gs>
        <a:gs pos="50000">
          <a:srgbClr val="B6B6B6"/>
        </a:gs>
        <a:gs pos="100000">
          <a:srgbClr val="7E7E7E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9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Hoja2!$A$476</c:f>
              <c:strCache>
                <c:ptCount val="1"/>
                <c:pt idx="0">
                  <c:v>Adm. Nombrado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Hoja2!$B$475:$F$475</c:f>
              <c:numCache/>
            </c:numRef>
          </c:cat>
          <c:val>
            <c:numRef>
              <c:f>Hoja2!$B$476:$F$476</c:f>
              <c:numCache/>
            </c:numRef>
          </c:val>
        </c:ser>
        <c:ser>
          <c:idx val="1"/>
          <c:order val="1"/>
          <c:tx>
            <c:strRef>
              <c:f>Hoja2!$A$477</c:f>
              <c:strCache>
                <c:ptCount val="1"/>
                <c:pt idx="0">
                  <c:v>Adm. Contratado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Hoja2!$B$475:$F$475</c:f>
              <c:numCache/>
            </c:numRef>
          </c:cat>
          <c:val>
            <c:numRef>
              <c:f>Hoja2!$B$477:$F$477</c:f>
              <c:numCache/>
            </c:numRef>
          </c:val>
        </c:ser>
        <c:overlap val="100"/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0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75"/>
          <c:y val="0.90325"/>
          <c:w val="0.48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8625"/>
          <c:h val="0.85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8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8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7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5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explosion val="9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Hoja2!$A$511:$A$516</c:f>
              <c:strCache/>
            </c:strRef>
          </c:cat>
          <c:val>
            <c:numRef>
              <c:f>Hoja2!$B$511:$B$516</c:f>
              <c:numCache/>
            </c:numRef>
          </c:val>
        </c:ser>
      </c:pie3DChart>
      <c:spPr>
        <a:solidFill>
          <a:srgbClr val="B4C7E7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AE3F3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BACHILLERES 2015 - 2018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9475"/>
          <c:w val="0.982"/>
          <c:h val="0.9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cat>
            <c:numRef>
              <c:f>Hoja2!$I$339:$L$339</c:f>
              <c:numCache/>
            </c:numRef>
          </c:cat>
          <c:val>
            <c:numRef>
              <c:f>Hoja2!$I$340:$L$340</c:f>
              <c:numCache/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  <c:max val="1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7103438"/>
        <c:crossesAt val="1"/>
        <c:crossBetween val="between"/>
        <c:dispUnits/>
        <c:majorUnit val="200"/>
      </c:valAx>
      <c:spPr>
        <a:solidFill>
          <a:srgbClr val="F4B183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spPr>
    <a:solidFill>
      <a:srgbClr val="F8CBAD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Matriculados 2015 - 2018</a:t>
            </a:r>
          </a:p>
        </c:rich>
      </c:tx>
      <c:layout>
        <c:manualLayout>
          <c:xMode val="factor"/>
          <c:yMode val="factor"/>
          <c:x val="0.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7"/>
          <c:w val="0.953"/>
          <c:h val="0.83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Hoja2!$A$206:$B$213</c:f>
              <c:multiLvlStrCache/>
            </c:multiLvlStrRef>
          </c:cat>
          <c:val>
            <c:numRef>
              <c:f>Hoja2!$C$206:$C$213</c:f>
              <c:numCache/>
            </c:numRef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01208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C5E0B4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2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325"/>
          <c:y val="0.06925"/>
          <c:w val="0.99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Hoja1!$B$60</c:f>
              <c:strCache>
                <c:ptCount val="1"/>
                <c:pt idx="0">
                  <c:v>Graduados de Bachiller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Hoja1!$A$61:$A$70</c:f>
              <c:numCache/>
            </c:numRef>
          </c:cat>
          <c:val>
            <c:numRef>
              <c:f>Hoja1!$B$61:$B$70</c:f>
              <c:numCache/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11633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071"/>
          <c:w val="0.992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Hoja1!$B$74</c:f>
              <c:strCache>
                <c:ptCount val="1"/>
                <c:pt idx="0">
                  <c:v>Titulados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Hoja1!$A$75:$A$84</c:f>
              <c:numCache/>
            </c:numRef>
          </c:cat>
          <c:val>
            <c:numRef>
              <c:f>Hoja1!$B$75:$B$84</c:f>
              <c:numCache/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2715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Grado de Maestro  y Doctor 2018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975"/>
          <c:w val="0.95425"/>
          <c:h val="0.80025"/>
        </c:manualLayout>
      </c:layout>
      <c:lineChart>
        <c:grouping val="standard"/>
        <c:varyColors val="0"/>
        <c:ser>
          <c:idx val="1"/>
          <c:order val="1"/>
          <c:tx>
            <c:strRef>
              <c:f>Hoja1!$C$89</c:f>
              <c:strCache>
                <c:ptCount val="1"/>
                <c:pt idx="0">
                  <c:v>Doctor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Hoja1!$C$90:$C$99</c:f>
              <c:numCache/>
            </c:numRef>
          </c:val>
          <c:smooth val="0"/>
        </c:ser>
        <c:marker val="1"/>
        <c:axId val="51871717"/>
        <c:axId val="64192270"/>
      </c:lineChart>
      <c:lineChart>
        <c:grouping val="standard"/>
        <c:varyColors val="0"/>
        <c:ser>
          <c:idx val="0"/>
          <c:order val="0"/>
          <c:tx>
            <c:strRef>
              <c:f>Hoja1!$B$89</c:f>
              <c:strCache>
                <c:ptCount val="1"/>
                <c:pt idx="0">
                  <c:v>Maestro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Hoja1!$A$90:$A$99</c:f>
              <c:numCache/>
            </c:numRef>
          </c:cat>
          <c:val>
            <c:numRef>
              <c:f>Hoja1!$B$90:$B$99</c:f>
              <c:numCache/>
            </c:numRef>
          </c:val>
          <c:smooth val="0"/>
        </c:ser>
        <c:marker val="1"/>
        <c:axId val="40859519"/>
        <c:axId val="32191352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  <c:max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71717"/>
        <c:crossesAt val="1"/>
        <c:crossBetween val="between"/>
        <c:dispUnits/>
        <c:majorUnit val="100"/>
      </c:valAx>
      <c:catAx>
        <c:axId val="408595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delete val="1"/>
        <c:majorTickMark val="out"/>
        <c:minorTickMark val="none"/>
        <c:tickLblPos val="nextTo"/>
        <c:crossAx val="40859519"/>
        <c:crosses val="max"/>
        <c:crossBetween val="between"/>
        <c:dispUnits/>
      </c:valAx>
      <c:spPr>
        <a:solidFill>
          <a:srgbClr val="C5E0B4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31625"/>
          <c:y val="0.87325"/>
          <c:w val="0.363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y Administrativos 2018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65"/>
          <c:w val="0.966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Hoja1!$B$104</c:f>
              <c:strCache>
                <c:ptCount val="1"/>
                <c:pt idx="0">
                  <c:v>Docentes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Hoja1!$B$105:$B$114</c:f>
              <c:numCache/>
            </c:numRef>
          </c:val>
          <c:smooth val="0"/>
        </c:ser>
        <c:ser>
          <c:idx val="1"/>
          <c:order val="1"/>
          <c:tx>
            <c:strRef>
              <c:f>Hoja1!$C$104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Hoja1!$A$105:$A$114</c:f>
              <c:numCache/>
            </c:numRef>
          </c:cat>
          <c:val>
            <c:numRef>
              <c:f>Hoja1!$C$105:$C$114</c:f>
              <c:numCache/>
            </c:numRef>
          </c:val>
          <c:smooth val="0"/>
        </c:ser>
        <c:marker val="1"/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6713"/>
        <c:crossesAt val="1"/>
        <c:crossBetween val="between"/>
        <c:dispUnits/>
      </c:valAx>
      <c:spPr>
        <a:solidFill>
          <a:srgbClr val="C5E0B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"/>
          <c:y val="0.91125"/>
          <c:w val="0.448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A9D18E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08475"/>
          <c:w val="0.965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Hoja1!$B$120</c:f>
              <c:strCache>
                <c:ptCount val="1"/>
                <c:pt idx="0">
                  <c:v>Presupuesto de la UNALM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Hoja1!$A$121:$A$130</c:f>
              <c:numCache/>
            </c:numRef>
          </c:cat>
          <c:val>
            <c:numRef>
              <c:f>Hoja1!$B$121:$B$130</c:f>
              <c:numCache/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02163"/>
        <c:crossesAt val="1"/>
        <c:crossBetween val="between"/>
        <c:dispUnits/>
      </c:valAx>
      <c:spPr>
        <a:solidFill>
          <a:srgbClr val="E2F0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Relationship Id="rId13" Type="http://schemas.openxmlformats.org/officeDocument/2006/relationships/chart" Target="/xl/charts/chart38.xml" /><Relationship Id="rId14" Type="http://schemas.openxmlformats.org/officeDocument/2006/relationships/chart" Target="/xl/charts/chart39.xml" /><Relationship Id="rId15" Type="http://schemas.openxmlformats.org/officeDocument/2006/relationships/chart" Target="/xl/charts/chart40.xml" /><Relationship Id="rId16" Type="http://schemas.openxmlformats.org/officeDocument/2006/relationships/chart" Target="/xl/charts/chart41.xml" /><Relationship Id="rId17" Type="http://schemas.openxmlformats.org/officeDocument/2006/relationships/chart" Target="/xl/charts/chart42.xml" /><Relationship Id="rId18" Type="http://schemas.openxmlformats.org/officeDocument/2006/relationships/chart" Target="/xl/charts/chart43.xml" /><Relationship Id="rId19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9</xdr:col>
      <xdr:colOff>676275</xdr:colOff>
      <xdr:row>13</xdr:row>
      <xdr:rowOff>0</xdr:rowOff>
    </xdr:to>
    <xdr:graphicFrame>
      <xdr:nvGraphicFramePr>
        <xdr:cNvPr id="1" name="Gráfico 1"/>
        <xdr:cNvGraphicFramePr/>
      </xdr:nvGraphicFramePr>
      <xdr:xfrm>
        <a:off x="2505075" y="342900"/>
        <a:ext cx="52482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16</xdr:row>
      <xdr:rowOff>142875</xdr:rowOff>
    </xdr:from>
    <xdr:to>
      <xdr:col>10</xdr:col>
      <xdr:colOff>9525</xdr:colOff>
      <xdr:row>27</xdr:row>
      <xdr:rowOff>133350</xdr:rowOff>
    </xdr:to>
    <xdr:graphicFrame>
      <xdr:nvGraphicFramePr>
        <xdr:cNvPr id="2" name="Gráfico 3"/>
        <xdr:cNvGraphicFramePr/>
      </xdr:nvGraphicFramePr>
      <xdr:xfrm>
        <a:off x="2847975" y="3190875"/>
        <a:ext cx="5000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742950</xdr:colOff>
      <xdr:row>30</xdr:row>
      <xdr:rowOff>28575</xdr:rowOff>
    </xdr:from>
    <xdr:to>
      <xdr:col>9</xdr:col>
      <xdr:colOff>742950</xdr:colOff>
      <xdr:row>41</xdr:row>
      <xdr:rowOff>47625</xdr:rowOff>
    </xdr:to>
    <xdr:graphicFrame>
      <xdr:nvGraphicFramePr>
        <xdr:cNvPr id="3" name="Gráfico 2"/>
        <xdr:cNvGraphicFramePr/>
      </xdr:nvGraphicFramePr>
      <xdr:xfrm>
        <a:off x="3248025" y="5743575"/>
        <a:ext cx="45720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723900</xdr:colOff>
      <xdr:row>45</xdr:row>
      <xdr:rowOff>9525</xdr:rowOff>
    </xdr:from>
    <xdr:to>
      <xdr:col>9</xdr:col>
      <xdr:colOff>723900</xdr:colOff>
      <xdr:row>56</xdr:row>
      <xdr:rowOff>0</xdr:rowOff>
    </xdr:to>
    <xdr:graphicFrame>
      <xdr:nvGraphicFramePr>
        <xdr:cNvPr id="4" name="Gráfico 5"/>
        <xdr:cNvGraphicFramePr/>
      </xdr:nvGraphicFramePr>
      <xdr:xfrm>
        <a:off x="3228975" y="8582025"/>
        <a:ext cx="457200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58</xdr:row>
      <xdr:rowOff>180975</xdr:rowOff>
    </xdr:from>
    <xdr:to>
      <xdr:col>8</xdr:col>
      <xdr:colOff>552450</xdr:colOff>
      <xdr:row>69</xdr:row>
      <xdr:rowOff>171450</xdr:rowOff>
    </xdr:to>
    <xdr:graphicFrame>
      <xdr:nvGraphicFramePr>
        <xdr:cNvPr id="5" name="Gráfico 6"/>
        <xdr:cNvGraphicFramePr/>
      </xdr:nvGraphicFramePr>
      <xdr:xfrm>
        <a:off x="3267075" y="11229975"/>
        <a:ext cx="36004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73</xdr:row>
      <xdr:rowOff>0</xdr:rowOff>
    </xdr:from>
    <xdr:to>
      <xdr:col>8</xdr:col>
      <xdr:colOff>628650</xdr:colOff>
      <xdr:row>84</xdr:row>
      <xdr:rowOff>19050</xdr:rowOff>
    </xdr:to>
    <xdr:graphicFrame>
      <xdr:nvGraphicFramePr>
        <xdr:cNvPr id="6" name="Gráfico 7"/>
        <xdr:cNvGraphicFramePr/>
      </xdr:nvGraphicFramePr>
      <xdr:xfrm>
        <a:off x="3276600" y="13906500"/>
        <a:ext cx="36671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752475</xdr:colOff>
      <xdr:row>87</xdr:row>
      <xdr:rowOff>180975</xdr:rowOff>
    </xdr:from>
    <xdr:to>
      <xdr:col>9</xdr:col>
      <xdr:colOff>752475</xdr:colOff>
      <xdr:row>99</xdr:row>
      <xdr:rowOff>9525</xdr:rowOff>
    </xdr:to>
    <xdr:graphicFrame>
      <xdr:nvGraphicFramePr>
        <xdr:cNvPr id="7" name="Gráfico 8"/>
        <xdr:cNvGraphicFramePr/>
      </xdr:nvGraphicFramePr>
      <xdr:xfrm>
        <a:off x="3257550" y="16754475"/>
        <a:ext cx="4572000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103</xdr:row>
      <xdr:rowOff>0</xdr:rowOff>
    </xdr:from>
    <xdr:to>
      <xdr:col>9</xdr:col>
      <xdr:colOff>752475</xdr:colOff>
      <xdr:row>114</xdr:row>
      <xdr:rowOff>28575</xdr:rowOff>
    </xdr:to>
    <xdr:graphicFrame>
      <xdr:nvGraphicFramePr>
        <xdr:cNvPr id="8" name="Gráfico 9"/>
        <xdr:cNvGraphicFramePr/>
      </xdr:nvGraphicFramePr>
      <xdr:xfrm>
        <a:off x="3257550" y="19621500"/>
        <a:ext cx="457200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119</xdr:row>
      <xdr:rowOff>19050</xdr:rowOff>
    </xdr:from>
    <xdr:to>
      <xdr:col>11</xdr:col>
      <xdr:colOff>171450</xdr:colOff>
      <xdr:row>130</xdr:row>
      <xdr:rowOff>28575</xdr:rowOff>
    </xdr:to>
    <xdr:graphicFrame>
      <xdr:nvGraphicFramePr>
        <xdr:cNvPr id="9" name="Gráfico 10"/>
        <xdr:cNvGraphicFramePr/>
      </xdr:nvGraphicFramePr>
      <xdr:xfrm>
        <a:off x="3276600" y="22688550"/>
        <a:ext cx="54959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285750</xdr:colOff>
      <xdr:row>16</xdr:row>
      <xdr:rowOff>142875</xdr:rowOff>
    </xdr:from>
    <xdr:to>
      <xdr:col>15</xdr:col>
      <xdr:colOff>333375</xdr:colOff>
      <xdr:row>27</xdr:row>
      <xdr:rowOff>161925</xdr:rowOff>
    </xdr:to>
    <xdr:graphicFrame>
      <xdr:nvGraphicFramePr>
        <xdr:cNvPr id="10" name="Gráfico 4"/>
        <xdr:cNvGraphicFramePr/>
      </xdr:nvGraphicFramePr>
      <xdr:xfrm>
        <a:off x="8124825" y="3190875"/>
        <a:ext cx="3857625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59</xdr:row>
      <xdr:rowOff>19050</xdr:rowOff>
    </xdr:from>
    <xdr:to>
      <xdr:col>15</xdr:col>
      <xdr:colOff>190500</xdr:colOff>
      <xdr:row>70</xdr:row>
      <xdr:rowOff>28575</xdr:rowOff>
    </xdr:to>
    <xdr:graphicFrame>
      <xdr:nvGraphicFramePr>
        <xdr:cNvPr id="11" name="Gráfico 13"/>
        <xdr:cNvGraphicFramePr/>
      </xdr:nvGraphicFramePr>
      <xdr:xfrm>
        <a:off x="7839075" y="11258550"/>
        <a:ext cx="400050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742950</xdr:colOff>
      <xdr:row>72</xdr:row>
      <xdr:rowOff>180975</xdr:rowOff>
    </xdr:from>
    <xdr:to>
      <xdr:col>15</xdr:col>
      <xdr:colOff>333375</xdr:colOff>
      <xdr:row>84</xdr:row>
      <xdr:rowOff>85725</xdr:rowOff>
    </xdr:to>
    <xdr:graphicFrame>
      <xdr:nvGraphicFramePr>
        <xdr:cNvPr id="12" name="Gráfico 15"/>
        <xdr:cNvGraphicFramePr/>
      </xdr:nvGraphicFramePr>
      <xdr:xfrm>
        <a:off x="7820025" y="13896975"/>
        <a:ext cx="416242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285750</xdr:colOff>
      <xdr:row>88</xdr:row>
      <xdr:rowOff>28575</xdr:rowOff>
    </xdr:from>
    <xdr:to>
      <xdr:col>16</xdr:col>
      <xdr:colOff>285750</xdr:colOff>
      <xdr:row>99</xdr:row>
      <xdr:rowOff>57150</xdr:rowOff>
    </xdr:to>
    <xdr:graphicFrame>
      <xdr:nvGraphicFramePr>
        <xdr:cNvPr id="13" name="Gráfico 16"/>
        <xdr:cNvGraphicFramePr/>
      </xdr:nvGraphicFramePr>
      <xdr:xfrm>
        <a:off x="8124825" y="16792575"/>
        <a:ext cx="45720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371475</xdr:colOff>
      <xdr:row>102</xdr:row>
      <xdr:rowOff>171450</xdr:rowOff>
    </xdr:from>
    <xdr:to>
      <xdr:col>16</xdr:col>
      <xdr:colOff>371475</xdr:colOff>
      <xdr:row>114</xdr:row>
      <xdr:rowOff>19050</xdr:rowOff>
    </xdr:to>
    <xdr:graphicFrame>
      <xdr:nvGraphicFramePr>
        <xdr:cNvPr id="14" name="Gráfico 12"/>
        <xdr:cNvGraphicFramePr/>
      </xdr:nvGraphicFramePr>
      <xdr:xfrm>
        <a:off x="8210550" y="19602450"/>
        <a:ext cx="45720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66675</xdr:colOff>
      <xdr:row>45</xdr:row>
      <xdr:rowOff>47625</xdr:rowOff>
    </xdr:from>
    <xdr:to>
      <xdr:col>15</xdr:col>
      <xdr:colOff>285750</xdr:colOff>
      <xdr:row>56</xdr:row>
      <xdr:rowOff>28575</xdr:rowOff>
    </xdr:to>
    <xdr:graphicFrame>
      <xdr:nvGraphicFramePr>
        <xdr:cNvPr id="15" name="Gráfico 14"/>
        <xdr:cNvGraphicFramePr/>
      </xdr:nvGraphicFramePr>
      <xdr:xfrm>
        <a:off x="7905750" y="8620125"/>
        <a:ext cx="4029075" cy="2076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152400</xdr:colOff>
      <xdr:row>29</xdr:row>
      <xdr:rowOff>57150</xdr:rowOff>
    </xdr:from>
    <xdr:to>
      <xdr:col>16</xdr:col>
      <xdr:colOff>152400</xdr:colOff>
      <xdr:row>41</xdr:row>
      <xdr:rowOff>76200</xdr:rowOff>
    </xdr:to>
    <xdr:graphicFrame>
      <xdr:nvGraphicFramePr>
        <xdr:cNvPr id="16" name="Gráfico 17"/>
        <xdr:cNvGraphicFramePr/>
      </xdr:nvGraphicFramePr>
      <xdr:xfrm>
        <a:off x="7991475" y="5581650"/>
        <a:ext cx="457200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704850</xdr:colOff>
      <xdr:row>2</xdr:row>
      <xdr:rowOff>9525</xdr:rowOff>
    </xdr:from>
    <xdr:to>
      <xdr:col>16</xdr:col>
      <xdr:colOff>514350</xdr:colOff>
      <xdr:row>13</xdr:row>
      <xdr:rowOff>47625</xdr:rowOff>
    </xdr:to>
    <xdr:graphicFrame>
      <xdr:nvGraphicFramePr>
        <xdr:cNvPr id="17" name="Gráfico 21"/>
        <xdr:cNvGraphicFramePr/>
      </xdr:nvGraphicFramePr>
      <xdr:xfrm>
        <a:off x="8543925" y="390525"/>
        <a:ext cx="4381500" cy="2133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733425</xdr:colOff>
      <xdr:row>1</xdr:row>
      <xdr:rowOff>123825</xdr:rowOff>
    </xdr:from>
    <xdr:to>
      <xdr:col>22</xdr:col>
      <xdr:colOff>600075</xdr:colOff>
      <xdr:row>13</xdr:row>
      <xdr:rowOff>95250</xdr:rowOff>
    </xdr:to>
    <xdr:graphicFrame>
      <xdr:nvGraphicFramePr>
        <xdr:cNvPr id="18" name="Gráfico 11"/>
        <xdr:cNvGraphicFramePr/>
      </xdr:nvGraphicFramePr>
      <xdr:xfrm>
        <a:off x="13144500" y="314325"/>
        <a:ext cx="4438650" cy="2257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47625</xdr:colOff>
      <xdr:row>16</xdr:row>
      <xdr:rowOff>152400</xdr:rowOff>
    </xdr:from>
    <xdr:to>
      <xdr:col>21</xdr:col>
      <xdr:colOff>95250</xdr:colOff>
      <xdr:row>27</xdr:row>
      <xdr:rowOff>171450</xdr:rowOff>
    </xdr:to>
    <xdr:graphicFrame>
      <xdr:nvGraphicFramePr>
        <xdr:cNvPr id="19" name="Gráfico 22"/>
        <xdr:cNvGraphicFramePr/>
      </xdr:nvGraphicFramePr>
      <xdr:xfrm>
        <a:off x="12458700" y="3200400"/>
        <a:ext cx="385762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0</xdr:colOff>
      <xdr:row>42</xdr:row>
      <xdr:rowOff>19050</xdr:rowOff>
    </xdr:to>
    <xdr:graphicFrame>
      <xdr:nvGraphicFramePr>
        <xdr:cNvPr id="20" name="Gráfico 24"/>
        <xdr:cNvGraphicFramePr/>
      </xdr:nvGraphicFramePr>
      <xdr:xfrm>
        <a:off x="13173075" y="5715000"/>
        <a:ext cx="4572000" cy="2305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21</xdr:col>
      <xdr:colOff>219075</xdr:colOff>
      <xdr:row>57</xdr:row>
      <xdr:rowOff>171450</xdr:rowOff>
    </xdr:to>
    <xdr:graphicFrame>
      <xdr:nvGraphicFramePr>
        <xdr:cNvPr id="21" name="Gráfico 26"/>
        <xdr:cNvGraphicFramePr/>
      </xdr:nvGraphicFramePr>
      <xdr:xfrm>
        <a:off x="12411075" y="8953500"/>
        <a:ext cx="4029075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21</xdr:col>
      <xdr:colOff>190500</xdr:colOff>
      <xdr:row>71</xdr:row>
      <xdr:rowOff>9525</xdr:rowOff>
    </xdr:to>
    <xdr:graphicFrame>
      <xdr:nvGraphicFramePr>
        <xdr:cNvPr id="22" name="Gráfico 27"/>
        <xdr:cNvGraphicFramePr/>
      </xdr:nvGraphicFramePr>
      <xdr:xfrm>
        <a:off x="12411075" y="11430000"/>
        <a:ext cx="4000500" cy="2105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73</xdr:row>
      <xdr:rowOff>0</xdr:rowOff>
    </xdr:from>
    <xdr:to>
      <xdr:col>21</xdr:col>
      <xdr:colOff>352425</xdr:colOff>
      <xdr:row>84</xdr:row>
      <xdr:rowOff>95250</xdr:rowOff>
    </xdr:to>
    <xdr:graphicFrame>
      <xdr:nvGraphicFramePr>
        <xdr:cNvPr id="23" name="Gráfico 29"/>
        <xdr:cNvGraphicFramePr/>
      </xdr:nvGraphicFramePr>
      <xdr:xfrm>
        <a:off x="12411075" y="13906500"/>
        <a:ext cx="4162425" cy="2190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88</xdr:row>
      <xdr:rowOff>0</xdr:rowOff>
    </xdr:from>
    <xdr:to>
      <xdr:col>22</xdr:col>
      <xdr:colOff>238125</xdr:colOff>
      <xdr:row>99</xdr:row>
      <xdr:rowOff>28575</xdr:rowOff>
    </xdr:to>
    <xdr:graphicFrame>
      <xdr:nvGraphicFramePr>
        <xdr:cNvPr id="24" name="Gráfico 30"/>
        <xdr:cNvGraphicFramePr/>
      </xdr:nvGraphicFramePr>
      <xdr:xfrm>
        <a:off x="13173075" y="16764000"/>
        <a:ext cx="4048125" cy="2124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103</xdr:row>
      <xdr:rowOff>0</xdr:rowOff>
    </xdr:from>
    <xdr:to>
      <xdr:col>23</xdr:col>
      <xdr:colOff>0</xdr:colOff>
      <xdr:row>114</xdr:row>
      <xdr:rowOff>38100</xdr:rowOff>
    </xdr:to>
    <xdr:graphicFrame>
      <xdr:nvGraphicFramePr>
        <xdr:cNvPr id="25" name="Gráfico 31"/>
        <xdr:cNvGraphicFramePr/>
      </xdr:nvGraphicFramePr>
      <xdr:xfrm>
        <a:off x="13173075" y="19621500"/>
        <a:ext cx="4572000" cy="2133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42</xdr:row>
      <xdr:rowOff>0</xdr:rowOff>
    </xdr:from>
    <xdr:to>
      <xdr:col>9</xdr:col>
      <xdr:colOff>19050</xdr:colOff>
      <xdr:row>56</xdr:row>
      <xdr:rowOff>76200</xdr:rowOff>
    </xdr:to>
    <xdr:graphicFrame>
      <xdr:nvGraphicFramePr>
        <xdr:cNvPr id="1" name="Gráfico 1"/>
        <xdr:cNvGraphicFramePr/>
      </xdr:nvGraphicFramePr>
      <xdr:xfrm>
        <a:off x="3219450" y="8353425"/>
        <a:ext cx="5238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58</xdr:row>
      <xdr:rowOff>9525</xdr:rowOff>
    </xdr:from>
    <xdr:to>
      <xdr:col>12</xdr:col>
      <xdr:colOff>590550</xdr:colOff>
      <xdr:row>74</xdr:row>
      <xdr:rowOff>161925</xdr:rowOff>
    </xdr:to>
    <xdr:graphicFrame>
      <xdr:nvGraphicFramePr>
        <xdr:cNvPr id="2" name="Gráfico 2"/>
        <xdr:cNvGraphicFramePr/>
      </xdr:nvGraphicFramePr>
      <xdr:xfrm>
        <a:off x="5629275" y="11420475"/>
        <a:ext cx="56864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100</xdr:row>
      <xdr:rowOff>123825</xdr:rowOff>
    </xdr:from>
    <xdr:to>
      <xdr:col>12</xdr:col>
      <xdr:colOff>247650</xdr:colOff>
      <xdr:row>116</xdr:row>
      <xdr:rowOff>9525</xdr:rowOff>
    </xdr:to>
    <xdr:graphicFrame>
      <xdr:nvGraphicFramePr>
        <xdr:cNvPr id="3" name="Gráfico 3"/>
        <xdr:cNvGraphicFramePr/>
      </xdr:nvGraphicFramePr>
      <xdr:xfrm>
        <a:off x="6191250" y="19726275"/>
        <a:ext cx="47815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203</xdr:row>
      <xdr:rowOff>9525</xdr:rowOff>
    </xdr:from>
    <xdr:to>
      <xdr:col>12</xdr:col>
      <xdr:colOff>447675</xdr:colOff>
      <xdr:row>216</xdr:row>
      <xdr:rowOff>76200</xdr:rowOff>
    </xdr:to>
    <xdr:graphicFrame>
      <xdr:nvGraphicFramePr>
        <xdr:cNvPr id="4" name="Gráfico 6"/>
        <xdr:cNvGraphicFramePr/>
      </xdr:nvGraphicFramePr>
      <xdr:xfrm>
        <a:off x="5619750" y="39700200"/>
        <a:ext cx="55530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217</xdr:row>
      <xdr:rowOff>152400</xdr:rowOff>
    </xdr:from>
    <xdr:to>
      <xdr:col>10</xdr:col>
      <xdr:colOff>352425</xdr:colOff>
      <xdr:row>233</xdr:row>
      <xdr:rowOff>66675</xdr:rowOff>
    </xdr:to>
    <xdr:graphicFrame>
      <xdr:nvGraphicFramePr>
        <xdr:cNvPr id="5" name="Gráfico 4"/>
        <xdr:cNvGraphicFramePr/>
      </xdr:nvGraphicFramePr>
      <xdr:xfrm>
        <a:off x="3600450" y="42510075"/>
        <a:ext cx="595312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390525</xdr:colOff>
      <xdr:row>218</xdr:row>
      <xdr:rowOff>9525</xdr:rowOff>
    </xdr:from>
    <xdr:to>
      <xdr:col>17</xdr:col>
      <xdr:colOff>466725</xdr:colOff>
      <xdr:row>232</xdr:row>
      <xdr:rowOff>200025</xdr:rowOff>
    </xdr:to>
    <xdr:graphicFrame>
      <xdr:nvGraphicFramePr>
        <xdr:cNvPr id="6" name="Gráfico 7"/>
        <xdr:cNvGraphicFramePr/>
      </xdr:nvGraphicFramePr>
      <xdr:xfrm>
        <a:off x="9591675" y="42557700"/>
        <a:ext cx="54102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218</xdr:row>
      <xdr:rowOff>47625</xdr:rowOff>
    </xdr:from>
    <xdr:to>
      <xdr:col>26</xdr:col>
      <xdr:colOff>38100</xdr:colOff>
      <xdr:row>233</xdr:row>
      <xdr:rowOff>180975</xdr:rowOff>
    </xdr:to>
    <xdr:graphicFrame>
      <xdr:nvGraphicFramePr>
        <xdr:cNvPr id="7" name="Gráfico 8"/>
        <xdr:cNvGraphicFramePr/>
      </xdr:nvGraphicFramePr>
      <xdr:xfrm>
        <a:off x="15373350" y="42595800"/>
        <a:ext cx="6057900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276</xdr:row>
      <xdr:rowOff>180975</xdr:rowOff>
    </xdr:from>
    <xdr:to>
      <xdr:col>6</xdr:col>
      <xdr:colOff>371475</xdr:colOff>
      <xdr:row>292</xdr:row>
      <xdr:rowOff>104775</xdr:rowOff>
    </xdr:to>
    <xdr:graphicFrame>
      <xdr:nvGraphicFramePr>
        <xdr:cNvPr id="8" name="Gráfico 9"/>
        <xdr:cNvGraphicFramePr/>
      </xdr:nvGraphicFramePr>
      <xdr:xfrm>
        <a:off x="190500" y="53892450"/>
        <a:ext cx="6334125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504825</xdr:colOff>
      <xdr:row>277</xdr:row>
      <xdr:rowOff>9525</xdr:rowOff>
    </xdr:from>
    <xdr:to>
      <xdr:col>14</xdr:col>
      <xdr:colOff>219075</xdr:colOff>
      <xdr:row>292</xdr:row>
      <xdr:rowOff>123825</xdr:rowOff>
    </xdr:to>
    <xdr:graphicFrame>
      <xdr:nvGraphicFramePr>
        <xdr:cNvPr id="9" name="Gráfico 10"/>
        <xdr:cNvGraphicFramePr/>
      </xdr:nvGraphicFramePr>
      <xdr:xfrm>
        <a:off x="6657975" y="53911500"/>
        <a:ext cx="5810250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647700</xdr:colOff>
      <xdr:row>277</xdr:row>
      <xdr:rowOff>9525</xdr:rowOff>
    </xdr:from>
    <xdr:to>
      <xdr:col>22</xdr:col>
      <xdr:colOff>323850</xdr:colOff>
      <xdr:row>292</xdr:row>
      <xdr:rowOff>95250</xdr:rowOff>
    </xdr:to>
    <xdr:graphicFrame>
      <xdr:nvGraphicFramePr>
        <xdr:cNvPr id="10" name="Gráfico 11"/>
        <xdr:cNvGraphicFramePr/>
      </xdr:nvGraphicFramePr>
      <xdr:xfrm>
        <a:off x="12896850" y="53911500"/>
        <a:ext cx="5772150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152400</xdr:colOff>
      <xdr:row>302</xdr:row>
      <xdr:rowOff>9525</xdr:rowOff>
    </xdr:from>
    <xdr:to>
      <xdr:col>6</xdr:col>
      <xdr:colOff>742950</xdr:colOff>
      <xdr:row>316</xdr:row>
      <xdr:rowOff>85725</xdr:rowOff>
    </xdr:to>
    <xdr:graphicFrame>
      <xdr:nvGraphicFramePr>
        <xdr:cNvPr id="11" name="Gráfico 12"/>
        <xdr:cNvGraphicFramePr/>
      </xdr:nvGraphicFramePr>
      <xdr:xfrm>
        <a:off x="152400" y="58702575"/>
        <a:ext cx="6743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276225</xdr:colOff>
      <xdr:row>341</xdr:row>
      <xdr:rowOff>171450</xdr:rowOff>
    </xdr:from>
    <xdr:to>
      <xdr:col>6</xdr:col>
      <xdr:colOff>180975</xdr:colOff>
      <xdr:row>356</xdr:row>
      <xdr:rowOff>57150</xdr:rowOff>
    </xdr:to>
    <xdr:graphicFrame>
      <xdr:nvGraphicFramePr>
        <xdr:cNvPr id="12" name="Gráfico 13"/>
        <xdr:cNvGraphicFramePr/>
      </xdr:nvGraphicFramePr>
      <xdr:xfrm>
        <a:off x="276225" y="66351150"/>
        <a:ext cx="6057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466725</xdr:colOff>
      <xdr:row>380</xdr:row>
      <xdr:rowOff>28575</xdr:rowOff>
    </xdr:from>
    <xdr:to>
      <xdr:col>7</xdr:col>
      <xdr:colOff>152400</xdr:colOff>
      <xdr:row>392</xdr:row>
      <xdr:rowOff>180975</xdr:rowOff>
    </xdr:to>
    <xdr:graphicFrame>
      <xdr:nvGraphicFramePr>
        <xdr:cNvPr id="13" name="Gráfico 14"/>
        <xdr:cNvGraphicFramePr/>
      </xdr:nvGraphicFramePr>
      <xdr:xfrm>
        <a:off x="466725" y="73704450"/>
        <a:ext cx="6600825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404</xdr:row>
      <xdr:rowOff>95250</xdr:rowOff>
    </xdr:from>
    <xdr:to>
      <xdr:col>5</xdr:col>
      <xdr:colOff>466725</xdr:colOff>
      <xdr:row>418</xdr:row>
      <xdr:rowOff>142875</xdr:rowOff>
    </xdr:to>
    <xdr:graphicFrame>
      <xdr:nvGraphicFramePr>
        <xdr:cNvPr id="14" name="Gráfico 15"/>
        <xdr:cNvGraphicFramePr/>
      </xdr:nvGraphicFramePr>
      <xdr:xfrm>
        <a:off x="152400" y="78381225"/>
        <a:ext cx="5705475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476250</xdr:colOff>
      <xdr:row>442</xdr:row>
      <xdr:rowOff>152400</xdr:rowOff>
    </xdr:from>
    <xdr:to>
      <xdr:col>5</xdr:col>
      <xdr:colOff>752475</xdr:colOff>
      <xdr:row>457</xdr:row>
      <xdr:rowOff>38100</xdr:rowOff>
    </xdr:to>
    <xdr:graphicFrame>
      <xdr:nvGraphicFramePr>
        <xdr:cNvPr id="15" name="Gráfico 16"/>
        <xdr:cNvGraphicFramePr/>
      </xdr:nvGraphicFramePr>
      <xdr:xfrm>
        <a:off x="476250" y="85715475"/>
        <a:ext cx="56673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495300</xdr:colOff>
      <xdr:row>472</xdr:row>
      <xdr:rowOff>171450</xdr:rowOff>
    </xdr:from>
    <xdr:to>
      <xdr:col>13</xdr:col>
      <xdr:colOff>495300</xdr:colOff>
      <xdr:row>487</xdr:row>
      <xdr:rowOff>9525</xdr:rowOff>
    </xdr:to>
    <xdr:graphicFrame>
      <xdr:nvGraphicFramePr>
        <xdr:cNvPr id="16" name="Gráfico 5"/>
        <xdr:cNvGraphicFramePr/>
      </xdr:nvGraphicFramePr>
      <xdr:xfrm>
        <a:off x="7410450" y="91516200"/>
        <a:ext cx="4572000" cy="2733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519</xdr:row>
      <xdr:rowOff>38100</xdr:rowOff>
    </xdr:from>
    <xdr:to>
      <xdr:col>5</xdr:col>
      <xdr:colOff>142875</xdr:colOff>
      <xdr:row>533</xdr:row>
      <xdr:rowOff>114300</xdr:rowOff>
    </xdr:to>
    <xdr:graphicFrame>
      <xdr:nvGraphicFramePr>
        <xdr:cNvPr id="17" name="Gráfico 17"/>
        <xdr:cNvGraphicFramePr/>
      </xdr:nvGraphicFramePr>
      <xdr:xfrm>
        <a:off x="190500" y="100412550"/>
        <a:ext cx="5343525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</xdr:colOff>
      <xdr:row>342</xdr:row>
      <xdr:rowOff>47625</xdr:rowOff>
    </xdr:from>
    <xdr:to>
      <xdr:col>14</xdr:col>
      <xdr:colOff>428625</xdr:colOff>
      <xdr:row>356</xdr:row>
      <xdr:rowOff>123825</xdr:rowOff>
    </xdr:to>
    <xdr:graphicFrame>
      <xdr:nvGraphicFramePr>
        <xdr:cNvPr id="18" name="Gráfico 21"/>
        <xdr:cNvGraphicFramePr/>
      </xdr:nvGraphicFramePr>
      <xdr:xfrm>
        <a:off x="6924675" y="66417825"/>
        <a:ext cx="57531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266700</xdr:colOff>
      <xdr:row>190</xdr:row>
      <xdr:rowOff>28575</xdr:rowOff>
    </xdr:from>
    <xdr:to>
      <xdr:col>12</xdr:col>
      <xdr:colOff>495300</xdr:colOff>
      <xdr:row>203</xdr:row>
      <xdr:rowOff>76200</xdr:rowOff>
    </xdr:to>
    <xdr:graphicFrame>
      <xdr:nvGraphicFramePr>
        <xdr:cNvPr id="19" name="Gráfico 20"/>
        <xdr:cNvGraphicFramePr/>
      </xdr:nvGraphicFramePr>
      <xdr:xfrm>
        <a:off x="5657850" y="37223700"/>
        <a:ext cx="5562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zoomScalePageLayoutView="0" workbookViewId="0" topLeftCell="G1">
      <selection activeCell="N126" sqref="N126"/>
    </sheetView>
  </sheetViews>
  <sheetFormatPr defaultColWidth="11.421875" defaultRowHeight="15"/>
  <cols>
    <col min="2" max="2" width="14.7109375" style="0" customWidth="1"/>
  </cols>
  <sheetData>
    <row r="2" ht="15">
      <c r="L2" t="s">
        <v>83</v>
      </c>
    </row>
    <row r="3" ht="15">
      <c r="B3" t="s">
        <v>13</v>
      </c>
    </row>
    <row r="4" spans="1:2" ht="15">
      <c r="A4">
        <v>2009</v>
      </c>
      <c r="B4">
        <v>965</v>
      </c>
    </row>
    <row r="5" spans="1:2" ht="15">
      <c r="A5">
        <v>2010</v>
      </c>
      <c r="B5">
        <v>998</v>
      </c>
    </row>
    <row r="6" spans="1:2" ht="15">
      <c r="A6">
        <v>2011</v>
      </c>
      <c r="B6">
        <v>971</v>
      </c>
    </row>
    <row r="7" spans="1:2" ht="15">
      <c r="A7">
        <v>2012</v>
      </c>
      <c r="B7">
        <v>913</v>
      </c>
    </row>
    <row r="8" spans="1:2" ht="15">
      <c r="A8">
        <v>2013</v>
      </c>
      <c r="B8">
        <v>878</v>
      </c>
    </row>
    <row r="9" spans="1:2" ht="15">
      <c r="A9">
        <v>2014</v>
      </c>
      <c r="B9">
        <v>963</v>
      </c>
    </row>
    <row r="10" spans="1:2" ht="15">
      <c r="A10">
        <v>2015</v>
      </c>
      <c r="B10">
        <v>958</v>
      </c>
    </row>
    <row r="11" spans="1:2" ht="15">
      <c r="A11">
        <v>2016</v>
      </c>
      <c r="B11">
        <v>958</v>
      </c>
    </row>
    <row r="12" spans="1:2" ht="15">
      <c r="A12">
        <v>2017</v>
      </c>
      <c r="B12">
        <v>1311</v>
      </c>
    </row>
    <row r="13" spans="1:2" ht="15">
      <c r="A13">
        <v>2018</v>
      </c>
      <c r="B13">
        <v>1229</v>
      </c>
    </row>
    <row r="18" spans="2:3" ht="15">
      <c r="B18" t="s">
        <v>0</v>
      </c>
      <c r="C18" t="s">
        <v>1</v>
      </c>
    </row>
    <row r="19" spans="1:3" ht="15">
      <c r="A19">
        <v>2009</v>
      </c>
      <c r="B19">
        <v>4755</v>
      </c>
      <c r="C19">
        <v>956</v>
      </c>
    </row>
    <row r="20" spans="1:3" ht="15">
      <c r="A20">
        <v>2010</v>
      </c>
      <c r="B20">
        <v>5697</v>
      </c>
      <c r="C20">
        <v>988</v>
      </c>
    </row>
    <row r="21" spans="1:3" ht="15">
      <c r="A21">
        <v>2011</v>
      </c>
      <c r="B21">
        <v>5727</v>
      </c>
      <c r="C21">
        <v>976</v>
      </c>
    </row>
    <row r="22" spans="1:3" ht="15">
      <c r="A22">
        <v>2012</v>
      </c>
      <c r="B22">
        <v>5878</v>
      </c>
      <c r="C22">
        <v>937</v>
      </c>
    </row>
    <row r="23" spans="1:3" ht="15">
      <c r="A23">
        <v>2013</v>
      </c>
      <c r="B23">
        <v>5721</v>
      </c>
      <c r="C23">
        <v>875</v>
      </c>
    </row>
    <row r="24" spans="1:3" ht="15">
      <c r="A24">
        <v>2014</v>
      </c>
      <c r="B24">
        <v>5308</v>
      </c>
      <c r="C24">
        <v>935</v>
      </c>
    </row>
    <row r="25" spans="1:3" ht="15">
      <c r="A25">
        <v>2015</v>
      </c>
      <c r="B25">
        <v>5168</v>
      </c>
      <c r="C25">
        <v>934</v>
      </c>
    </row>
    <row r="26" spans="1:3" ht="15">
      <c r="A26">
        <v>2016</v>
      </c>
      <c r="B26">
        <v>5197</v>
      </c>
      <c r="C26">
        <v>944</v>
      </c>
    </row>
    <row r="27" spans="1:3" ht="15">
      <c r="A27">
        <v>2017</v>
      </c>
      <c r="B27">
        <v>5574</v>
      </c>
      <c r="C27">
        <v>873</v>
      </c>
    </row>
    <row r="28" spans="1:3" ht="15">
      <c r="A28">
        <v>2018</v>
      </c>
      <c r="B28">
        <v>6181</v>
      </c>
      <c r="C28">
        <v>943</v>
      </c>
    </row>
    <row r="31" ht="15">
      <c r="B31" t="s">
        <v>2</v>
      </c>
    </row>
    <row r="32" spans="1:2" ht="15">
      <c r="A32">
        <v>2009</v>
      </c>
      <c r="B32">
        <v>5007</v>
      </c>
    </row>
    <row r="33" spans="1:2" ht="15">
      <c r="A33">
        <v>2010</v>
      </c>
      <c r="B33">
        <v>5158</v>
      </c>
    </row>
    <row r="34" spans="1:2" ht="15">
      <c r="A34">
        <v>2011</v>
      </c>
      <c r="B34">
        <v>5222</v>
      </c>
    </row>
    <row r="35" spans="1:2" ht="15">
      <c r="A35">
        <v>2012</v>
      </c>
      <c r="B35">
        <v>5245</v>
      </c>
    </row>
    <row r="36" spans="1:2" ht="15">
      <c r="A36">
        <v>2013</v>
      </c>
      <c r="B36">
        <v>5206</v>
      </c>
    </row>
    <row r="37" spans="1:2" ht="15">
      <c r="A37">
        <v>2014</v>
      </c>
      <c r="B37">
        <v>5158</v>
      </c>
    </row>
    <row r="38" spans="1:2" ht="15">
      <c r="A38">
        <v>2015</v>
      </c>
      <c r="B38">
        <v>5155</v>
      </c>
    </row>
    <row r="39" spans="1:2" ht="15">
      <c r="A39">
        <v>2016</v>
      </c>
      <c r="B39">
        <v>5290</v>
      </c>
    </row>
    <row r="40" spans="1:2" ht="15">
      <c r="A40">
        <v>2017</v>
      </c>
      <c r="B40">
        <v>5247</v>
      </c>
    </row>
    <row r="41" spans="1:2" ht="15">
      <c r="A41">
        <v>2018</v>
      </c>
      <c r="B41">
        <v>5316</v>
      </c>
    </row>
    <row r="46" ht="15">
      <c r="B46" t="s">
        <v>3</v>
      </c>
    </row>
    <row r="47" spans="1:2" ht="15">
      <c r="A47">
        <v>2009</v>
      </c>
      <c r="B47">
        <v>922</v>
      </c>
    </row>
    <row r="48" spans="1:2" ht="15">
      <c r="A48">
        <v>2010</v>
      </c>
      <c r="B48">
        <v>1103</v>
      </c>
    </row>
    <row r="49" spans="1:2" ht="15">
      <c r="A49">
        <v>2011</v>
      </c>
      <c r="B49">
        <v>1034</v>
      </c>
    </row>
    <row r="50" spans="1:2" ht="15">
      <c r="A50">
        <v>2012</v>
      </c>
      <c r="B50">
        <v>1159</v>
      </c>
    </row>
    <row r="51" spans="1:2" ht="15">
      <c r="A51">
        <v>2013</v>
      </c>
      <c r="B51">
        <v>1200</v>
      </c>
    </row>
    <row r="52" spans="1:2" ht="15">
      <c r="A52">
        <v>2014</v>
      </c>
      <c r="B52">
        <v>1207</v>
      </c>
    </row>
    <row r="53" spans="1:2" ht="15">
      <c r="A53">
        <v>2015</v>
      </c>
      <c r="B53">
        <v>1270</v>
      </c>
    </row>
    <row r="54" spans="1:2" ht="15">
      <c r="A54">
        <v>2016</v>
      </c>
      <c r="B54">
        <v>1373</v>
      </c>
    </row>
    <row r="55" spans="1:2" ht="15">
      <c r="A55">
        <v>2017</v>
      </c>
      <c r="B55">
        <v>1457</v>
      </c>
    </row>
    <row r="56" spans="1:2" ht="15">
      <c r="A56">
        <v>2018</v>
      </c>
      <c r="B56">
        <v>1387</v>
      </c>
    </row>
    <row r="60" ht="15">
      <c r="B60" t="s">
        <v>4</v>
      </c>
    </row>
    <row r="61" spans="1:2" ht="15">
      <c r="A61">
        <v>2009</v>
      </c>
      <c r="B61">
        <v>457</v>
      </c>
    </row>
    <row r="62" spans="1:2" ht="15">
      <c r="A62">
        <v>2010</v>
      </c>
      <c r="B62">
        <v>569</v>
      </c>
    </row>
    <row r="63" spans="1:2" ht="15">
      <c r="A63">
        <v>2011</v>
      </c>
      <c r="B63">
        <v>610</v>
      </c>
    </row>
    <row r="64" spans="1:2" ht="15">
      <c r="A64">
        <v>2012</v>
      </c>
      <c r="B64">
        <v>655</v>
      </c>
    </row>
    <row r="65" spans="1:2" ht="15">
      <c r="A65">
        <v>2013</v>
      </c>
      <c r="B65">
        <v>721</v>
      </c>
    </row>
    <row r="66" spans="1:2" ht="15">
      <c r="A66">
        <v>2014</v>
      </c>
      <c r="B66">
        <v>719</v>
      </c>
    </row>
    <row r="67" spans="1:2" ht="15">
      <c r="A67">
        <v>2015</v>
      </c>
      <c r="B67">
        <v>698</v>
      </c>
    </row>
    <row r="68" spans="1:2" ht="15">
      <c r="A68">
        <v>2016</v>
      </c>
      <c r="B68">
        <v>629</v>
      </c>
    </row>
    <row r="69" spans="1:2" ht="15">
      <c r="A69">
        <v>2017</v>
      </c>
      <c r="B69">
        <v>603</v>
      </c>
    </row>
    <row r="70" spans="1:2" ht="15">
      <c r="A70">
        <v>2018</v>
      </c>
      <c r="B70">
        <v>617</v>
      </c>
    </row>
    <row r="74" ht="15">
      <c r="B74" t="s">
        <v>5</v>
      </c>
    </row>
    <row r="75" spans="1:2" ht="15">
      <c r="A75">
        <v>2009</v>
      </c>
      <c r="B75">
        <v>417</v>
      </c>
    </row>
    <row r="76" spans="1:2" ht="15">
      <c r="A76">
        <v>2010</v>
      </c>
      <c r="B76">
        <v>358</v>
      </c>
    </row>
    <row r="77" spans="1:2" ht="15">
      <c r="A77">
        <v>2011</v>
      </c>
      <c r="B77">
        <v>323</v>
      </c>
    </row>
    <row r="78" spans="1:2" ht="15">
      <c r="A78">
        <v>2012</v>
      </c>
      <c r="B78">
        <v>297</v>
      </c>
    </row>
    <row r="79" spans="1:2" ht="15">
      <c r="A79">
        <v>2013</v>
      </c>
      <c r="B79">
        <v>354</v>
      </c>
    </row>
    <row r="80" spans="1:2" ht="15">
      <c r="A80">
        <v>2014</v>
      </c>
      <c r="B80">
        <v>434</v>
      </c>
    </row>
    <row r="81" spans="1:2" ht="15">
      <c r="A81">
        <v>2015</v>
      </c>
      <c r="B81">
        <v>375</v>
      </c>
    </row>
    <row r="82" spans="1:2" ht="15">
      <c r="A82">
        <v>2016</v>
      </c>
      <c r="B82">
        <v>349</v>
      </c>
    </row>
    <row r="83" spans="1:2" ht="15">
      <c r="A83">
        <v>2017</v>
      </c>
      <c r="B83">
        <v>484</v>
      </c>
    </row>
    <row r="84" spans="1:2" ht="15">
      <c r="A84">
        <v>2018</v>
      </c>
      <c r="B84">
        <v>472</v>
      </c>
    </row>
    <row r="85" ht="15">
      <c r="A85">
        <v>2019</v>
      </c>
    </row>
    <row r="89" spans="2:3" ht="15">
      <c r="B89" t="s">
        <v>6</v>
      </c>
      <c r="C89" t="s">
        <v>7</v>
      </c>
    </row>
    <row r="90" spans="1:3" ht="15">
      <c r="A90">
        <v>2009</v>
      </c>
      <c r="B90">
        <v>75</v>
      </c>
      <c r="C90">
        <v>10</v>
      </c>
    </row>
    <row r="91" spans="1:3" ht="15">
      <c r="A91">
        <v>2010</v>
      </c>
      <c r="B91">
        <v>80</v>
      </c>
      <c r="C91">
        <v>1</v>
      </c>
    </row>
    <row r="92" spans="1:3" ht="15">
      <c r="A92">
        <v>2011</v>
      </c>
      <c r="B92">
        <v>65</v>
      </c>
      <c r="C92">
        <v>0</v>
      </c>
    </row>
    <row r="93" spans="1:3" ht="15">
      <c r="A93">
        <v>2012</v>
      </c>
      <c r="B93">
        <v>76</v>
      </c>
      <c r="C93">
        <v>7</v>
      </c>
    </row>
    <row r="94" spans="1:3" ht="15">
      <c r="A94">
        <v>2013</v>
      </c>
      <c r="B94">
        <v>77</v>
      </c>
      <c r="C94">
        <v>3</v>
      </c>
    </row>
    <row r="95" spans="1:3" ht="15">
      <c r="A95">
        <v>2014</v>
      </c>
      <c r="B95">
        <v>54</v>
      </c>
      <c r="C95">
        <v>8</v>
      </c>
    </row>
    <row r="96" spans="1:3" ht="15">
      <c r="A96">
        <v>2015</v>
      </c>
      <c r="B96">
        <v>69</v>
      </c>
      <c r="C96">
        <v>7</v>
      </c>
    </row>
    <row r="97" spans="1:3" ht="15">
      <c r="A97">
        <v>2016</v>
      </c>
      <c r="B97">
        <v>81</v>
      </c>
      <c r="C97">
        <v>12</v>
      </c>
    </row>
    <row r="98" spans="1:3" ht="15">
      <c r="A98">
        <v>2017</v>
      </c>
      <c r="B98">
        <v>100</v>
      </c>
      <c r="C98">
        <v>12</v>
      </c>
    </row>
    <row r="99" spans="1:3" ht="15">
      <c r="A99">
        <v>2018</v>
      </c>
      <c r="B99">
        <v>219</v>
      </c>
      <c r="C99">
        <v>18</v>
      </c>
    </row>
    <row r="104" spans="2:3" ht="15">
      <c r="B104" t="s">
        <v>8</v>
      </c>
      <c r="C104" t="s">
        <v>9</v>
      </c>
    </row>
    <row r="105" spans="1:3" ht="15">
      <c r="A105">
        <v>2009</v>
      </c>
      <c r="B105">
        <v>480</v>
      </c>
      <c r="C105">
        <v>482</v>
      </c>
    </row>
    <row r="106" spans="1:3" ht="15">
      <c r="A106">
        <v>2010</v>
      </c>
      <c r="B106">
        <v>477</v>
      </c>
      <c r="C106">
        <v>478</v>
      </c>
    </row>
    <row r="107" spans="1:3" ht="15">
      <c r="A107">
        <v>2011</v>
      </c>
      <c r="B107">
        <v>476</v>
      </c>
      <c r="C107">
        <v>445</v>
      </c>
    </row>
    <row r="108" spans="1:3" ht="15">
      <c r="A108">
        <v>2012</v>
      </c>
      <c r="B108">
        <v>475</v>
      </c>
      <c r="C108">
        <v>454</v>
      </c>
    </row>
    <row r="109" spans="1:3" ht="15">
      <c r="A109">
        <v>2013</v>
      </c>
      <c r="B109">
        <v>511</v>
      </c>
      <c r="C109">
        <v>476</v>
      </c>
    </row>
    <row r="110" spans="1:3" ht="15">
      <c r="A110">
        <v>2014</v>
      </c>
      <c r="B110">
        <v>511</v>
      </c>
      <c r="C110">
        <v>480</v>
      </c>
    </row>
    <row r="111" spans="1:3" ht="15">
      <c r="A111">
        <v>2015</v>
      </c>
      <c r="B111">
        <v>508</v>
      </c>
      <c r="C111">
        <v>485</v>
      </c>
    </row>
    <row r="112" spans="1:3" ht="15">
      <c r="A112">
        <v>2016</v>
      </c>
      <c r="B112">
        <v>508</v>
      </c>
      <c r="C112">
        <v>485</v>
      </c>
    </row>
    <row r="113" spans="1:3" ht="15">
      <c r="A113">
        <v>2017</v>
      </c>
      <c r="B113">
        <v>508</v>
      </c>
      <c r="C113">
        <v>490</v>
      </c>
    </row>
    <row r="114" spans="1:3" ht="15">
      <c r="A114">
        <v>2018</v>
      </c>
      <c r="B114">
        <v>564</v>
      </c>
      <c r="C114">
        <v>464</v>
      </c>
    </row>
    <row r="120" ht="15">
      <c r="B120" t="s">
        <v>10</v>
      </c>
    </row>
    <row r="121" spans="1:2" ht="15">
      <c r="A121">
        <v>2009</v>
      </c>
      <c r="B121" s="1">
        <v>70407483</v>
      </c>
    </row>
    <row r="122" spans="1:2" ht="15">
      <c r="A122">
        <v>2010</v>
      </c>
      <c r="B122" s="1">
        <v>71972278</v>
      </c>
    </row>
    <row r="123" spans="1:2" ht="15">
      <c r="A123">
        <v>2011</v>
      </c>
      <c r="B123" s="1">
        <v>94549969</v>
      </c>
    </row>
    <row r="124" spans="1:2" ht="15">
      <c r="A124">
        <v>2012</v>
      </c>
      <c r="B124" s="1">
        <v>96646805</v>
      </c>
    </row>
    <row r="125" spans="1:2" ht="15">
      <c r="A125">
        <v>2013</v>
      </c>
      <c r="B125" s="1">
        <v>107000492</v>
      </c>
    </row>
    <row r="126" spans="1:2" ht="15">
      <c r="A126">
        <v>2014</v>
      </c>
      <c r="B126" s="1">
        <v>125725124</v>
      </c>
    </row>
    <row r="127" spans="1:2" ht="15">
      <c r="A127">
        <v>2015</v>
      </c>
      <c r="B127" s="1">
        <v>124906244</v>
      </c>
    </row>
    <row r="128" spans="1:2" ht="15">
      <c r="A128">
        <v>2016</v>
      </c>
      <c r="B128" s="1">
        <v>144327064</v>
      </c>
    </row>
    <row r="129" spans="1:2" ht="15">
      <c r="A129">
        <v>2017</v>
      </c>
      <c r="B129" s="1">
        <v>162639547</v>
      </c>
    </row>
    <row r="130" spans="1:2" ht="15">
      <c r="A130">
        <v>2018</v>
      </c>
      <c r="B130" s="1">
        <v>147450729</v>
      </c>
    </row>
    <row r="134" ht="15">
      <c r="A134" t="s">
        <v>30</v>
      </c>
    </row>
    <row r="146" s="13" customFormat="1" ht="15"/>
    <row r="147" s="13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84"/>
  <sheetViews>
    <sheetView zoomScale="80" zoomScaleNormal="80" zoomScalePageLayoutView="0" workbookViewId="0" topLeftCell="A1">
      <selection activeCell="B3" sqref="B3:M17"/>
    </sheetView>
  </sheetViews>
  <sheetFormatPr defaultColWidth="11.421875" defaultRowHeight="15"/>
  <cols>
    <col min="1" max="1" width="18.7109375" style="0" customWidth="1"/>
    <col min="2" max="2" width="14.57421875" style="0" customWidth="1"/>
    <col min="3" max="4" width="14.7109375" style="0" bestFit="1" customWidth="1"/>
    <col min="5" max="5" width="18.140625" style="0" bestFit="1" customWidth="1"/>
  </cols>
  <sheetData>
    <row r="2" ht="15.75" thickBot="1">
      <c r="A2" t="s">
        <v>83</v>
      </c>
    </row>
    <row r="3" spans="2:13" ht="15.75" thickBot="1">
      <c r="B3" s="439" t="s">
        <v>11</v>
      </c>
      <c r="C3" s="441" t="s">
        <v>12</v>
      </c>
      <c r="D3" s="443"/>
      <c r="E3" s="443"/>
      <c r="F3" s="443"/>
      <c r="G3" s="443"/>
      <c r="H3" s="443"/>
      <c r="I3" s="443"/>
      <c r="J3" s="443"/>
      <c r="K3" s="443"/>
      <c r="L3" s="443"/>
      <c r="M3" s="10"/>
    </row>
    <row r="4" spans="2:13" ht="15.75" thickBot="1">
      <c r="B4" s="440"/>
      <c r="C4" s="442"/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3">
        <v>2017</v>
      </c>
      <c r="M4" s="11">
        <v>2018</v>
      </c>
    </row>
    <row r="5" spans="2:13" ht="15.75" thickTop="1">
      <c r="B5" s="4">
        <v>1</v>
      </c>
      <c r="C5" s="5" t="s">
        <v>13</v>
      </c>
      <c r="D5" s="6">
        <v>965</v>
      </c>
      <c r="E5" s="6">
        <v>998</v>
      </c>
      <c r="F5" s="6">
        <v>971</v>
      </c>
      <c r="G5" s="6">
        <v>913</v>
      </c>
      <c r="H5" s="6">
        <v>878</v>
      </c>
      <c r="I5" s="6">
        <v>963</v>
      </c>
      <c r="J5" s="6">
        <v>958</v>
      </c>
      <c r="K5" s="6">
        <v>958</v>
      </c>
      <c r="L5" s="6">
        <v>1311</v>
      </c>
      <c r="M5" s="6">
        <v>1229</v>
      </c>
    </row>
    <row r="6" spans="2:13" ht="15">
      <c r="B6" s="4">
        <v>2</v>
      </c>
      <c r="C6" s="5" t="s">
        <v>0</v>
      </c>
      <c r="D6" s="6">
        <v>4755</v>
      </c>
      <c r="E6" s="6">
        <v>5697</v>
      </c>
      <c r="F6" s="6">
        <v>5727</v>
      </c>
      <c r="G6" s="6">
        <v>5878</v>
      </c>
      <c r="H6" s="6">
        <v>5721</v>
      </c>
      <c r="I6" s="6">
        <v>5308</v>
      </c>
      <c r="J6" s="6">
        <v>5168</v>
      </c>
      <c r="K6" s="6">
        <v>5197</v>
      </c>
      <c r="L6" s="6">
        <v>5574</v>
      </c>
      <c r="M6" s="6">
        <v>6181</v>
      </c>
    </row>
    <row r="7" spans="2:13" ht="15">
      <c r="B7" s="4">
        <v>3</v>
      </c>
      <c r="C7" s="5" t="s">
        <v>1</v>
      </c>
      <c r="D7" s="6">
        <v>956</v>
      </c>
      <c r="E7" s="6">
        <v>988</v>
      </c>
      <c r="F7" s="6">
        <v>976</v>
      </c>
      <c r="G7" s="6">
        <v>937</v>
      </c>
      <c r="H7" s="6">
        <v>875</v>
      </c>
      <c r="I7" s="6">
        <v>935</v>
      </c>
      <c r="J7" s="6">
        <v>934</v>
      </c>
      <c r="K7" s="6">
        <v>944</v>
      </c>
      <c r="L7" s="6">
        <v>873</v>
      </c>
      <c r="M7" s="6">
        <v>943</v>
      </c>
    </row>
    <row r="8" spans="2:13" ht="15">
      <c r="B8" s="4">
        <v>4</v>
      </c>
      <c r="C8" s="5" t="s">
        <v>14</v>
      </c>
      <c r="D8" s="6">
        <v>5007</v>
      </c>
      <c r="E8" s="6">
        <v>5158</v>
      </c>
      <c r="F8" s="6">
        <v>5222</v>
      </c>
      <c r="G8" s="6">
        <v>5245</v>
      </c>
      <c r="H8" s="6">
        <v>5206</v>
      </c>
      <c r="I8" s="6">
        <v>5158</v>
      </c>
      <c r="J8" s="6">
        <v>5155</v>
      </c>
      <c r="K8" s="6">
        <v>5290</v>
      </c>
      <c r="L8" s="6">
        <v>5247</v>
      </c>
      <c r="M8" s="6">
        <v>5316</v>
      </c>
    </row>
    <row r="9" spans="2:13" ht="15">
      <c r="B9" s="4">
        <v>5</v>
      </c>
      <c r="C9" s="5" t="s">
        <v>15</v>
      </c>
      <c r="D9" s="6">
        <v>922</v>
      </c>
      <c r="E9" s="6">
        <v>1103</v>
      </c>
      <c r="F9" s="6">
        <v>1034</v>
      </c>
      <c r="G9" s="6">
        <v>1159</v>
      </c>
      <c r="H9" s="6">
        <v>1200</v>
      </c>
      <c r="I9" s="6">
        <v>1207</v>
      </c>
      <c r="J9" s="6">
        <v>1270</v>
      </c>
      <c r="K9" s="6">
        <v>1373</v>
      </c>
      <c r="L9" s="6">
        <v>1457</v>
      </c>
      <c r="M9" s="6">
        <v>1387</v>
      </c>
    </row>
    <row r="10" spans="2:13" ht="15">
      <c r="B10" s="4">
        <v>6</v>
      </c>
      <c r="C10" s="5" t="s">
        <v>16</v>
      </c>
      <c r="D10" s="6">
        <v>487</v>
      </c>
      <c r="E10" s="6">
        <v>488</v>
      </c>
      <c r="F10" s="6">
        <v>616</v>
      </c>
      <c r="G10" s="6">
        <v>604</v>
      </c>
      <c r="H10" s="6">
        <v>614</v>
      </c>
      <c r="I10" s="6">
        <v>688</v>
      </c>
      <c r="J10" s="6">
        <v>585</v>
      </c>
      <c r="K10" s="6">
        <v>619</v>
      </c>
      <c r="L10" s="6">
        <v>492</v>
      </c>
      <c r="M10" s="6"/>
    </row>
    <row r="11" spans="2:13" ht="15">
      <c r="B11" s="4">
        <v>7</v>
      </c>
      <c r="C11" s="5" t="s">
        <v>4</v>
      </c>
      <c r="D11" s="6">
        <v>457</v>
      </c>
      <c r="E11" s="6">
        <v>569</v>
      </c>
      <c r="F11" s="6">
        <v>610</v>
      </c>
      <c r="G11" s="6">
        <v>655</v>
      </c>
      <c r="H11" s="6">
        <v>721</v>
      </c>
      <c r="I11" s="6">
        <v>719</v>
      </c>
      <c r="J11" s="6">
        <v>698</v>
      </c>
      <c r="K11" s="6">
        <v>629</v>
      </c>
      <c r="L11" s="6">
        <v>603</v>
      </c>
      <c r="M11" s="6">
        <v>617</v>
      </c>
    </row>
    <row r="12" spans="2:13" ht="15">
      <c r="B12" s="4">
        <v>8</v>
      </c>
      <c r="C12" s="5" t="s">
        <v>5</v>
      </c>
      <c r="D12" s="6">
        <v>417</v>
      </c>
      <c r="E12" s="6">
        <v>358</v>
      </c>
      <c r="F12" s="6">
        <v>323</v>
      </c>
      <c r="G12" s="6">
        <v>297</v>
      </c>
      <c r="H12" s="6">
        <v>354</v>
      </c>
      <c r="I12" s="6">
        <v>434</v>
      </c>
      <c r="J12" s="6">
        <v>375</v>
      </c>
      <c r="K12" s="6">
        <v>349</v>
      </c>
      <c r="L12" s="6">
        <v>484</v>
      </c>
      <c r="M12" s="6">
        <v>472</v>
      </c>
    </row>
    <row r="13" spans="2:13" ht="15">
      <c r="B13" s="4">
        <v>9</v>
      </c>
      <c r="C13" s="5" t="s">
        <v>17</v>
      </c>
      <c r="D13" s="6">
        <v>75</v>
      </c>
      <c r="E13" s="6">
        <v>80</v>
      </c>
      <c r="F13" s="6">
        <v>65</v>
      </c>
      <c r="G13" s="6">
        <v>76</v>
      </c>
      <c r="H13" s="6">
        <v>77</v>
      </c>
      <c r="I13" s="6">
        <v>54</v>
      </c>
      <c r="J13" s="6">
        <v>69</v>
      </c>
      <c r="K13" s="6">
        <v>81</v>
      </c>
      <c r="L13" s="6">
        <v>100</v>
      </c>
      <c r="M13" s="6">
        <v>219</v>
      </c>
    </row>
    <row r="14" spans="2:13" ht="15">
      <c r="B14" s="4">
        <v>10</v>
      </c>
      <c r="C14" s="5" t="s">
        <v>18</v>
      </c>
      <c r="D14" s="6">
        <v>10</v>
      </c>
      <c r="E14" s="6">
        <v>1</v>
      </c>
      <c r="F14" s="6">
        <v>0</v>
      </c>
      <c r="G14" s="6">
        <v>7</v>
      </c>
      <c r="H14" s="6">
        <v>3</v>
      </c>
      <c r="I14" s="6">
        <v>8</v>
      </c>
      <c r="J14" s="6">
        <v>7</v>
      </c>
      <c r="K14" s="6">
        <v>12</v>
      </c>
      <c r="L14" s="6">
        <v>12</v>
      </c>
      <c r="M14" s="6">
        <v>18</v>
      </c>
    </row>
    <row r="15" spans="2:13" ht="15">
      <c r="B15" s="4">
        <v>11</v>
      </c>
      <c r="C15" s="5" t="s">
        <v>8</v>
      </c>
      <c r="D15" s="6">
        <v>480</v>
      </c>
      <c r="E15" s="6">
        <v>478</v>
      </c>
      <c r="F15" s="6">
        <v>476</v>
      </c>
      <c r="G15" s="6">
        <v>475</v>
      </c>
      <c r="H15" s="6">
        <v>511</v>
      </c>
      <c r="I15" s="6">
        <v>511</v>
      </c>
      <c r="J15" s="6">
        <v>508</v>
      </c>
      <c r="K15" s="6">
        <v>508</v>
      </c>
      <c r="L15" s="6">
        <v>508</v>
      </c>
      <c r="M15" s="6">
        <v>564</v>
      </c>
    </row>
    <row r="16" spans="2:13" ht="15">
      <c r="B16" s="4">
        <v>12</v>
      </c>
      <c r="C16" s="5" t="s">
        <v>9</v>
      </c>
      <c r="D16" s="6">
        <v>482</v>
      </c>
      <c r="E16" s="6">
        <v>477</v>
      </c>
      <c r="F16" s="6">
        <v>445</v>
      </c>
      <c r="G16" s="6">
        <v>454</v>
      </c>
      <c r="H16" s="6">
        <v>476</v>
      </c>
      <c r="I16" s="6">
        <v>480</v>
      </c>
      <c r="J16" s="6">
        <v>485</v>
      </c>
      <c r="K16" s="6">
        <v>485</v>
      </c>
      <c r="L16" s="6">
        <v>490</v>
      </c>
      <c r="M16" s="6">
        <v>464</v>
      </c>
    </row>
    <row r="17" spans="2:13" ht="15.75" thickBot="1">
      <c r="B17" s="7">
        <v>13</v>
      </c>
      <c r="C17" s="8" t="s">
        <v>19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25</v>
      </c>
      <c r="J17" s="9" t="s">
        <v>26</v>
      </c>
      <c r="K17" s="9" t="s">
        <v>27</v>
      </c>
      <c r="L17" s="9" t="s">
        <v>28</v>
      </c>
      <c r="M17" s="12" t="s">
        <v>29</v>
      </c>
    </row>
    <row r="18" ht="15.75" thickTop="1"/>
    <row r="27" ht="15">
      <c r="A27" t="s">
        <v>13</v>
      </c>
    </row>
    <row r="28" ht="15.75" thickBot="1">
      <c r="A28" t="s">
        <v>82</v>
      </c>
    </row>
    <row r="29" spans="1:5" ht="15.75" thickBot="1">
      <c r="A29" s="405" t="s">
        <v>31</v>
      </c>
      <c r="B29" s="407">
        <v>2018</v>
      </c>
      <c r="C29" s="407"/>
      <c r="D29" s="407"/>
      <c r="E29" s="408"/>
    </row>
    <row r="30" spans="1:5" ht="15.75" thickBot="1">
      <c r="A30" s="406"/>
      <c r="B30" s="409" t="s">
        <v>32</v>
      </c>
      <c r="C30" s="409"/>
      <c r="D30" s="409" t="s">
        <v>33</v>
      </c>
      <c r="E30" s="410"/>
    </row>
    <row r="31" spans="1:5" ht="15.75" thickTop="1">
      <c r="A31" s="35" t="s">
        <v>34</v>
      </c>
      <c r="B31" s="36">
        <v>114</v>
      </c>
      <c r="C31" s="37">
        <f>B31/$B$41</f>
        <v>0.19</v>
      </c>
      <c r="D31" s="36">
        <v>121</v>
      </c>
      <c r="E31" s="38">
        <f>D31/$D$41</f>
        <v>0.19236883942766295</v>
      </c>
    </row>
    <row r="32" spans="1:5" ht="15">
      <c r="A32" s="39" t="s">
        <v>35</v>
      </c>
      <c r="B32" s="40">
        <v>114</v>
      </c>
      <c r="C32" s="41">
        <f aca="true" t="shared" si="0" ref="C32:C40">B32/$B$41</f>
        <v>0.19</v>
      </c>
      <c r="D32" s="40">
        <v>114</v>
      </c>
      <c r="E32" s="42">
        <f aca="true" t="shared" si="1" ref="E32:E40">D32/$D$41</f>
        <v>0.18124006359300476</v>
      </c>
    </row>
    <row r="33" spans="1:5" ht="15">
      <c r="A33" s="39" t="s">
        <v>36</v>
      </c>
      <c r="B33" s="40">
        <v>38</v>
      </c>
      <c r="C33" s="41">
        <f t="shared" si="0"/>
        <v>0.06333333333333334</v>
      </c>
      <c r="D33" s="40">
        <v>38</v>
      </c>
      <c r="E33" s="42">
        <f t="shared" si="1"/>
        <v>0.06041335453100159</v>
      </c>
    </row>
    <row r="34" spans="1:5" s="13" customFormat="1" ht="21">
      <c r="A34" s="43" t="s">
        <v>37</v>
      </c>
      <c r="B34" s="44">
        <v>104</v>
      </c>
      <c r="C34" s="41">
        <f t="shared" si="0"/>
        <v>0.17333333333333334</v>
      </c>
      <c r="D34" s="44">
        <v>104</v>
      </c>
      <c r="E34" s="42">
        <f t="shared" si="1"/>
        <v>0.16534181240063592</v>
      </c>
    </row>
    <row r="35" spans="1:5" ht="15">
      <c r="A35" s="39" t="s">
        <v>38</v>
      </c>
      <c r="B35" s="40">
        <v>49</v>
      </c>
      <c r="C35" s="41">
        <f t="shared" si="0"/>
        <v>0.08166666666666667</v>
      </c>
      <c r="D35" s="40">
        <v>55</v>
      </c>
      <c r="E35" s="42">
        <f t="shared" si="1"/>
        <v>0.08744038155802862</v>
      </c>
    </row>
    <row r="36" spans="1:5" ht="15">
      <c r="A36" s="39" t="s">
        <v>39</v>
      </c>
      <c r="B36" s="40">
        <v>49</v>
      </c>
      <c r="C36" s="41">
        <f t="shared" si="0"/>
        <v>0.08166666666666667</v>
      </c>
      <c r="D36" s="40">
        <v>55</v>
      </c>
      <c r="E36" s="42">
        <f t="shared" si="1"/>
        <v>0.08744038155802862</v>
      </c>
    </row>
    <row r="37" spans="1:5" ht="15">
      <c r="A37" s="39" t="s">
        <v>40</v>
      </c>
      <c r="B37" s="40">
        <v>49</v>
      </c>
      <c r="C37" s="41">
        <f t="shared" si="0"/>
        <v>0.08166666666666667</v>
      </c>
      <c r="D37" s="40">
        <v>55</v>
      </c>
      <c r="E37" s="42">
        <f t="shared" si="1"/>
        <v>0.08744038155802862</v>
      </c>
    </row>
    <row r="38" spans="1:5" ht="15">
      <c r="A38" s="39" t="s">
        <v>41</v>
      </c>
      <c r="B38" s="40">
        <v>71</v>
      </c>
      <c r="C38" s="41">
        <f t="shared" si="0"/>
        <v>0.11833333333333333</v>
      </c>
      <c r="D38" s="40">
        <v>71</v>
      </c>
      <c r="E38" s="42">
        <f t="shared" si="1"/>
        <v>0.11287758346581876</v>
      </c>
    </row>
    <row r="39" spans="1:5" ht="21">
      <c r="A39" s="43" t="s">
        <v>43</v>
      </c>
      <c r="B39" s="44">
        <v>0</v>
      </c>
      <c r="C39" s="41">
        <f t="shared" si="0"/>
        <v>0</v>
      </c>
      <c r="D39" s="44">
        <v>0</v>
      </c>
      <c r="E39" s="42">
        <f t="shared" si="1"/>
        <v>0</v>
      </c>
    </row>
    <row r="40" spans="1:5" s="13" customFormat="1" ht="21.75" thickBot="1">
      <c r="A40" s="45" t="s">
        <v>44</v>
      </c>
      <c r="B40" s="46">
        <v>12</v>
      </c>
      <c r="C40" s="47">
        <f t="shared" si="0"/>
        <v>0.02</v>
      </c>
      <c r="D40" s="46">
        <v>16</v>
      </c>
      <c r="E40" s="48">
        <f t="shared" si="1"/>
        <v>0.025437201907790145</v>
      </c>
    </row>
    <row r="41" spans="1:5" ht="15.75" thickBot="1">
      <c r="A41" s="31" t="s">
        <v>42</v>
      </c>
      <c r="B41" s="32">
        <f>SUM(B31:B40)</f>
        <v>600</v>
      </c>
      <c r="C41" s="33">
        <f>SUM(C31:C40)</f>
        <v>1</v>
      </c>
      <c r="D41" s="32">
        <f>SUM(D31:D40)</f>
        <v>629</v>
      </c>
      <c r="E41" s="34">
        <v>1</v>
      </c>
    </row>
    <row r="42" ht="15.75" thickTop="1">
      <c r="D42" t="s">
        <v>81</v>
      </c>
    </row>
    <row r="45" spans="1:2" ht="15">
      <c r="A45" s="14" t="s">
        <v>53</v>
      </c>
      <c r="B45" s="14">
        <v>235</v>
      </c>
    </row>
    <row r="46" spans="1:2" ht="15">
      <c r="A46" s="14" t="s">
        <v>54</v>
      </c>
      <c r="B46" s="14">
        <v>228</v>
      </c>
    </row>
    <row r="47" spans="1:2" ht="15">
      <c r="A47" s="14" t="s">
        <v>55</v>
      </c>
      <c r="B47" s="14">
        <v>76</v>
      </c>
    </row>
    <row r="48" spans="1:2" ht="15">
      <c r="A48" s="14" t="s">
        <v>56</v>
      </c>
      <c r="B48" s="14">
        <v>208</v>
      </c>
    </row>
    <row r="49" spans="1:2" ht="15">
      <c r="A49" s="14" t="s">
        <v>57</v>
      </c>
      <c r="B49" s="14">
        <v>104</v>
      </c>
    </row>
    <row r="50" spans="1:2" ht="15">
      <c r="A50" s="14" t="s">
        <v>58</v>
      </c>
      <c r="B50" s="14">
        <v>142</v>
      </c>
    </row>
    <row r="51" spans="1:2" ht="15">
      <c r="A51" s="14" t="s">
        <v>59</v>
      </c>
      <c r="B51" s="14">
        <v>104</v>
      </c>
    </row>
    <row r="52" spans="1:2" ht="15">
      <c r="A52" s="14" t="s">
        <v>60</v>
      </c>
      <c r="B52" s="14">
        <v>104</v>
      </c>
    </row>
    <row r="53" spans="1:2" ht="15">
      <c r="A53" s="14" t="s">
        <v>61</v>
      </c>
      <c r="B53" s="14">
        <v>28</v>
      </c>
    </row>
    <row r="58" spans="1:6" ht="15.75" thickBot="1">
      <c r="A58" t="s">
        <v>80</v>
      </c>
      <c r="F58" t="s">
        <v>79</v>
      </c>
    </row>
    <row r="59" spans="1:5" ht="15.75" thickBot="1">
      <c r="A59" s="416" t="s">
        <v>69</v>
      </c>
      <c r="B59" s="411">
        <v>2018</v>
      </c>
      <c r="C59" s="411"/>
      <c r="D59" s="412" t="s">
        <v>67</v>
      </c>
      <c r="E59" s="414" t="s">
        <v>68</v>
      </c>
    </row>
    <row r="60" spans="1:5" ht="15.75" thickBot="1">
      <c r="A60" s="417"/>
      <c r="B60" s="133" t="s">
        <v>65</v>
      </c>
      <c r="C60" s="133" t="s">
        <v>66</v>
      </c>
      <c r="D60" s="413"/>
      <c r="E60" s="415"/>
    </row>
    <row r="61" spans="1:5" ht="15.75" thickTop="1">
      <c r="A61" s="16" t="s">
        <v>34</v>
      </c>
      <c r="B61" s="24">
        <v>114</v>
      </c>
      <c r="C61" s="24">
        <v>121</v>
      </c>
      <c r="D61" s="25">
        <f>SUM(B61:C61)</f>
        <v>235</v>
      </c>
      <c r="E61" s="336">
        <f>D61/$D$75</f>
        <v>0.19121236777868186</v>
      </c>
    </row>
    <row r="62" spans="1:5" ht="15">
      <c r="A62" s="17" t="s">
        <v>45</v>
      </c>
      <c r="B62" s="26">
        <v>38</v>
      </c>
      <c r="C62" s="26">
        <v>38</v>
      </c>
      <c r="D62" s="27">
        <f aca="true" t="shared" si="2" ref="D62:D73">SUM(B62:C62)</f>
        <v>76</v>
      </c>
      <c r="E62" s="337">
        <f aca="true" t="shared" si="3" ref="E62:E74">D62/$D$75</f>
        <v>0.061838893409275834</v>
      </c>
    </row>
    <row r="63" spans="1:5" ht="15">
      <c r="A63" s="17" t="s">
        <v>62</v>
      </c>
      <c r="B63" s="26">
        <v>33</v>
      </c>
      <c r="C63" s="26">
        <v>33</v>
      </c>
      <c r="D63" s="27">
        <f t="shared" si="2"/>
        <v>66</v>
      </c>
      <c r="E63" s="337">
        <f t="shared" si="3"/>
        <v>0.05370219690805533</v>
      </c>
    </row>
    <row r="64" spans="1:5" ht="15">
      <c r="A64" s="17" t="s">
        <v>46</v>
      </c>
      <c r="B64" s="26">
        <v>43</v>
      </c>
      <c r="C64" s="26">
        <v>43</v>
      </c>
      <c r="D64" s="27">
        <f t="shared" si="2"/>
        <v>86</v>
      </c>
      <c r="E64" s="337">
        <f t="shared" si="3"/>
        <v>0.06997558991049634</v>
      </c>
    </row>
    <row r="65" spans="1:5" ht="15">
      <c r="A65" s="17" t="s">
        <v>47</v>
      </c>
      <c r="B65" s="26">
        <v>38</v>
      </c>
      <c r="C65" s="26">
        <v>38</v>
      </c>
      <c r="D65" s="27">
        <f t="shared" si="2"/>
        <v>76</v>
      </c>
      <c r="E65" s="337">
        <f t="shared" si="3"/>
        <v>0.061838893409275834</v>
      </c>
    </row>
    <row r="66" spans="1:5" ht="15">
      <c r="A66" s="17" t="s">
        <v>48</v>
      </c>
      <c r="B66" s="26">
        <v>38</v>
      </c>
      <c r="C66" s="26">
        <v>38</v>
      </c>
      <c r="D66" s="27">
        <f t="shared" si="2"/>
        <v>76</v>
      </c>
      <c r="E66" s="337">
        <f t="shared" si="3"/>
        <v>0.061838893409275834</v>
      </c>
    </row>
    <row r="67" spans="1:5" ht="15">
      <c r="A67" s="17" t="s">
        <v>49</v>
      </c>
      <c r="B67" s="26">
        <v>33</v>
      </c>
      <c r="C67" s="26">
        <v>33</v>
      </c>
      <c r="D67" s="27">
        <f t="shared" si="2"/>
        <v>66</v>
      </c>
      <c r="E67" s="337">
        <f t="shared" si="3"/>
        <v>0.05370219690805533</v>
      </c>
    </row>
    <row r="68" spans="1:5" ht="15">
      <c r="A68" s="17" t="s">
        <v>50</v>
      </c>
      <c r="B68" s="26">
        <v>33</v>
      </c>
      <c r="C68" s="26">
        <v>33</v>
      </c>
      <c r="D68" s="27">
        <f t="shared" si="2"/>
        <v>66</v>
      </c>
      <c r="E68" s="337">
        <f t="shared" si="3"/>
        <v>0.05370219690805533</v>
      </c>
    </row>
    <row r="69" spans="1:5" ht="15">
      <c r="A69" s="17" t="s">
        <v>51</v>
      </c>
      <c r="B69" s="26">
        <v>49</v>
      </c>
      <c r="C69" s="26">
        <v>55</v>
      </c>
      <c r="D69" s="27">
        <f t="shared" si="2"/>
        <v>104</v>
      </c>
      <c r="E69" s="337">
        <f t="shared" si="3"/>
        <v>0.08462164361269324</v>
      </c>
    </row>
    <row r="70" spans="1:5" ht="15">
      <c r="A70" s="17" t="s">
        <v>52</v>
      </c>
      <c r="B70" s="26">
        <v>49</v>
      </c>
      <c r="C70" s="26">
        <v>55</v>
      </c>
      <c r="D70" s="27">
        <f>SUM(B70:C70)</f>
        <v>104</v>
      </c>
      <c r="E70" s="337">
        <f t="shared" si="3"/>
        <v>0.08462164361269324</v>
      </c>
    </row>
    <row r="71" spans="1:5" ht="15">
      <c r="A71" s="17" t="s">
        <v>63</v>
      </c>
      <c r="B71" s="26">
        <v>49</v>
      </c>
      <c r="C71" s="26">
        <v>55</v>
      </c>
      <c r="D71" s="27">
        <f>SUM(B71:C71)</f>
        <v>104</v>
      </c>
      <c r="E71" s="337">
        <f t="shared" si="3"/>
        <v>0.08462164361269324</v>
      </c>
    </row>
    <row r="72" spans="1:5" ht="15">
      <c r="A72" s="17" t="s">
        <v>41</v>
      </c>
      <c r="B72" s="26">
        <v>71</v>
      </c>
      <c r="C72" s="26">
        <v>71</v>
      </c>
      <c r="D72" s="27">
        <f t="shared" si="2"/>
        <v>142</v>
      </c>
      <c r="E72" s="337">
        <f t="shared" si="3"/>
        <v>0.11554109031733116</v>
      </c>
    </row>
    <row r="73" spans="1:5" ht="15">
      <c r="A73" s="28" t="s">
        <v>64</v>
      </c>
      <c r="B73" s="29">
        <v>12</v>
      </c>
      <c r="C73" s="29">
        <v>16</v>
      </c>
      <c r="D73" s="30">
        <f t="shared" si="2"/>
        <v>28</v>
      </c>
      <c r="E73" s="338">
        <f t="shared" si="3"/>
        <v>0.022782750203417412</v>
      </c>
    </row>
    <row r="74" spans="1:5" ht="15.75" thickBot="1">
      <c r="A74" s="17" t="s">
        <v>43</v>
      </c>
      <c r="B74" s="26">
        <v>0</v>
      </c>
      <c r="C74" s="26">
        <v>0</v>
      </c>
      <c r="D74" s="27">
        <f>SUM(B74:C74)</f>
        <v>0</v>
      </c>
      <c r="E74" s="337">
        <f t="shared" si="3"/>
        <v>0</v>
      </c>
    </row>
    <row r="75" spans="1:5" ht="15.75" thickBot="1">
      <c r="A75" s="134" t="s">
        <v>42</v>
      </c>
      <c r="B75" s="135">
        <f>SUM(B61:B73)</f>
        <v>600</v>
      </c>
      <c r="C75" s="135">
        <f>SUM(C61:C73)</f>
        <v>629</v>
      </c>
      <c r="D75" s="136">
        <f>SUM(D61:D73)</f>
        <v>1229</v>
      </c>
      <c r="E75" s="137">
        <f>SUM(E61:E73)</f>
        <v>0.9999999999999998</v>
      </c>
    </row>
    <row r="76" ht="15.75" thickTop="1">
      <c r="A76" s="18" t="s">
        <v>78</v>
      </c>
    </row>
    <row r="77" ht="16.5" thickBot="1">
      <c r="A77" s="19" t="s">
        <v>70</v>
      </c>
    </row>
    <row r="78" spans="1:5" ht="15.75" thickBot="1">
      <c r="A78" s="14"/>
      <c r="B78" s="450" t="s">
        <v>73</v>
      </c>
      <c r="C78" s="450"/>
      <c r="D78" s="450" t="s">
        <v>74</v>
      </c>
      <c r="E78" s="450"/>
    </row>
    <row r="79" spans="1:5" ht="15.75" thickBot="1">
      <c r="A79" s="14"/>
      <c r="B79" s="23" t="s">
        <v>71</v>
      </c>
      <c r="C79" s="23" t="s">
        <v>72</v>
      </c>
      <c r="D79" s="23" t="s">
        <v>71</v>
      </c>
      <c r="E79" s="23" t="s">
        <v>72</v>
      </c>
    </row>
    <row r="80" spans="1:5" ht="15.75" thickBot="1">
      <c r="A80" s="138" t="s">
        <v>0</v>
      </c>
      <c r="B80" s="20">
        <v>1765</v>
      </c>
      <c r="C80" s="21">
        <v>1458</v>
      </c>
      <c r="D80" s="21">
        <v>1608</v>
      </c>
      <c r="E80" s="22">
        <v>1350</v>
      </c>
    </row>
    <row r="81" spans="1:5" ht="15.75" thickBot="1">
      <c r="A81" s="15" t="s">
        <v>67</v>
      </c>
      <c r="B81" s="423">
        <f>SUM(B80:C80)</f>
        <v>3223</v>
      </c>
      <c r="C81" s="423"/>
      <c r="D81" s="423">
        <f>SUM(D80:E80)</f>
        <v>2958</v>
      </c>
      <c r="E81" s="424"/>
    </row>
    <row r="82" ht="15.75" thickTop="1"/>
    <row r="83" ht="15.75" thickBot="1">
      <c r="A83" t="s">
        <v>77</v>
      </c>
    </row>
    <row r="84" spans="1:4" ht="15.75" thickBot="1">
      <c r="A84" s="418" t="s">
        <v>76</v>
      </c>
      <c r="B84" s="425" t="s">
        <v>75</v>
      </c>
      <c r="C84" s="425"/>
      <c r="D84" s="429" t="s">
        <v>42</v>
      </c>
    </row>
    <row r="85" spans="1:11" ht="15.75" thickBot="1">
      <c r="A85" s="419"/>
      <c r="B85" s="139" t="s">
        <v>71</v>
      </c>
      <c r="C85" s="139" t="s">
        <v>72</v>
      </c>
      <c r="D85" s="430"/>
      <c r="H85" t="s">
        <v>71</v>
      </c>
      <c r="I85" t="s">
        <v>72</v>
      </c>
      <c r="J85" t="s">
        <v>71</v>
      </c>
      <c r="K85" t="s">
        <v>72</v>
      </c>
    </row>
    <row r="86" spans="1:11" ht="15.75" thickTop="1">
      <c r="A86" s="52" t="s">
        <v>34</v>
      </c>
      <c r="B86" s="49">
        <f>H86+J86</f>
        <v>467</v>
      </c>
      <c r="C86" s="49">
        <f>I86+K86</f>
        <v>383</v>
      </c>
      <c r="D86" s="52">
        <f>SUM(B86:C86)</f>
        <v>850</v>
      </c>
      <c r="E86" s="144">
        <f>D86/$D$98</f>
        <v>0.13751820093835948</v>
      </c>
      <c r="H86">
        <v>226</v>
      </c>
      <c r="I86">
        <v>204</v>
      </c>
      <c r="J86">
        <v>241</v>
      </c>
      <c r="K86">
        <v>179</v>
      </c>
    </row>
    <row r="87" spans="1:11" ht="15">
      <c r="A87" s="53" t="s">
        <v>45</v>
      </c>
      <c r="B87" s="50">
        <f aca="true" t="shared" si="4" ref="B87:B97">H87+J87</f>
        <v>262</v>
      </c>
      <c r="C87" s="50">
        <f aca="true" t="shared" si="5" ref="C87:C97">I87+K87</f>
        <v>229</v>
      </c>
      <c r="D87" s="53">
        <f aca="true" t="shared" si="6" ref="D87:D97">SUM(B87:C87)</f>
        <v>491</v>
      </c>
      <c r="E87" s="144">
        <f aca="true" t="shared" si="7" ref="E87:E97">D87/$D$98</f>
        <v>0.07943698430674648</v>
      </c>
      <c r="H87">
        <v>127</v>
      </c>
      <c r="I87">
        <v>108</v>
      </c>
      <c r="J87">
        <v>135</v>
      </c>
      <c r="K87">
        <v>121</v>
      </c>
    </row>
    <row r="88" spans="1:11" ht="15">
      <c r="A88" s="53" t="s">
        <v>62</v>
      </c>
      <c r="B88" s="50">
        <f t="shared" si="4"/>
        <v>1105</v>
      </c>
      <c r="C88" s="50">
        <f t="shared" si="5"/>
        <v>881</v>
      </c>
      <c r="D88" s="53">
        <f t="shared" si="6"/>
        <v>1986</v>
      </c>
      <c r="E88" s="144">
        <f t="shared" si="7"/>
        <v>0.32130723183950816</v>
      </c>
      <c r="H88">
        <v>597</v>
      </c>
      <c r="I88">
        <v>469</v>
      </c>
      <c r="J88">
        <v>508</v>
      </c>
      <c r="K88">
        <v>412</v>
      </c>
    </row>
    <row r="89" spans="1:11" ht="15">
      <c r="A89" s="53" t="s">
        <v>46</v>
      </c>
      <c r="B89" s="50">
        <f t="shared" si="4"/>
        <v>42</v>
      </c>
      <c r="C89" s="50">
        <f t="shared" si="5"/>
        <v>51</v>
      </c>
      <c r="D89" s="53">
        <f t="shared" si="6"/>
        <v>93</v>
      </c>
      <c r="E89" s="144">
        <f t="shared" si="7"/>
        <v>0.015046109043844038</v>
      </c>
      <c r="H89">
        <v>27</v>
      </c>
      <c r="I89">
        <v>21</v>
      </c>
      <c r="J89">
        <v>15</v>
      </c>
      <c r="K89">
        <v>30</v>
      </c>
    </row>
    <row r="90" spans="1:11" ht="15">
      <c r="A90" s="53" t="s">
        <v>47</v>
      </c>
      <c r="B90" s="50">
        <f t="shared" si="4"/>
        <v>230</v>
      </c>
      <c r="C90" s="50">
        <f t="shared" si="5"/>
        <v>188</v>
      </c>
      <c r="D90" s="53">
        <f t="shared" si="6"/>
        <v>418</v>
      </c>
      <c r="E90" s="144">
        <f t="shared" si="7"/>
        <v>0.06762659763792267</v>
      </c>
      <c r="H90">
        <v>131</v>
      </c>
      <c r="I90">
        <v>98</v>
      </c>
      <c r="J90">
        <v>99</v>
      </c>
      <c r="K90">
        <v>90</v>
      </c>
    </row>
    <row r="91" spans="1:11" ht="15">
      <c r="A91" s="53" t="s">
        <v>48</v>
      </c>
      <c r="B91" s="50">
        <f t="shared" si="4"/>
        <v>131</v>
      </c>
      <c r="C91" s="50">
        <f t="shared" si="5"/>
        <v>148</v>
      </c>
      <c r="D91" s="53">
        <f t="shared" si="6"/>
        <v>279</v>
      </c>
      <c r="E91" s="144">
        <f t="shared" si="7"/>
        <v>0.04513832713153212</v>
      </c>
      <c r="H91">
        <v>71</v>
      </c>
      <c r="I91">
        <v>77</v>
      </c>
      <c r="J91">
        <v>60</v>
      </c>
      <c r="K91">
        <v>71</v>
      </c>
    </row>
    <row r="92" spans="1:11" ht="15">
      <c r="A92" s="53" t="s">
        <v>49</v>
      </c>
      <c r="B92" s="50">
        <f t="shared" si="4"/>
        <v>31</v>
      </c>
      <c r="C92" s="50">
        <f t="shared" si="5"/>
        <v>58</v>
      </c>
      <c r="D92" s="53">
        <f t="shared" si="6"/>
        <v>89</v>
      </c>
      <c r="E92" s="144">
        <f t="shared" si="7"/>
        <v>0.014398964568839993</v>
      </c>
      <c r="H92">
        <v>16</v>
      </c>
      <c r="I92">
        <v>26</v>
      </c>
      <c r="J92">
        <v>15</v>
      </c>
      <c r="K92">
        <v>32</v>
      </c>
    </row>
    <row r="93" spans="1:11" ht="15">
      <c r="A93" s="53" t="s">
        <v>50</v>
      </c>
      <c r="B93" s="50">
        <f t="shared" si="4"/>
        <v>399</v>
      </c>
      <c r="C93" s="50">
        <f t="shared" si="5"/>
        <v>311</v>
      </c>
      <c r="D93" s="53">
        <f t="shared" si="6"/>
        <v>710</v>
      </c>
      <c r="E93" s="144">
        <f t="shared" si="7"/>
        <v>0.11486814431321793</v>
      </c>
      <c r="H93">
        <v>200</v>
      </c>
      <c r="I93">
        <v>167</v>
      </c>
      <c r="J93">
        <v>199</v>
      </c>
      <c r="K93">
        <v>144</v>
      </c>
    </row>
    <row r="94" spans="1:11" ht="15">
      <c r="A94" s="53" t="s">
        <v>51</v>
      </c>
      <c r="B94" s="50">
        <f t="shared" si="4"/>
        <v>73</v>
      </c>
      <c r="C94" s="50">
        <f t="shared" si="5"/>
        <v>141</v>
      </c>
      <c r="D94" s="53">
        <f t="shared" si="6"/>
        <v>214</v>
      </c>
      <c r="E94" s="144">
        <f t="shared" si="7"/>
        <v>0.034622229412716386</v>
      </c>
      <c r="H94">
        <v>38</v>
      </c>
      <c r="I94">
        <v>70</v>
      </c>
      <c r="J94">
        <v>35</v>
      </c>
      <c r="K94">
        <v>71</v>
      </c>
    </row>
    <row r="95" spans="1:11" ht="15">
      <c r="A95" s="53" t="s">
        <v>41</v>
      </c>
      <c r="B95" s="50">
        <f t="shared" si="4"/>
        <v>147</v>
      </c>
      <c r="C95" s="50">
        <f t="shared" si="5"/>
        <v>158</v>
      </c>
      <c r="D95" s="53">
        <f t="shared" si="6"/>
        <v>305</v>
      </c>
      <c r="E95" s="144">
        <f t="shared" si="7"/>
        <v>0.0493447662190584</v>
      </c>
      <c r="H95">
        <v>80</v>
      </c>
      <c r="I95">
        <v>84</v>
      </c>
      <c r="J95">
        <v>67</v>
      </c>
      <c r="K95">
        <v>74</v>
      </c>
    </row>
    <row r="96" spans="1:11" ht="15">
      <c r="A96" s="53" t="s">
        <v>63</v>
      </c>
      <c r="B96" s="50">
        <f t="shared" si="4"/>
        <v>27</v>
      </c>
      <c r="C96" s="50">
        <f t="shared" si="5"/>
        <v>28</v>
      </c>
      <c r="D96" s="53">
        <f t="shared" si="6"/>
        <v>55</v>
      </c>
      <c r="E96" s="144">
        <f t="shared" si="7"/>
        <v>0.008898236531305614</v>
      </c>
      <c r="H96">
        <v>16</v>
      </c>
      <c r="I96">
        <v>16</v>
      </c>
      <c r="J96">
        <v>11</v>
      </c>
      <c r="K96">
        <v>12</v>
      </c>
    </row>
    <row r="97" spans="1:11" ht="15.75" thickBot="1">
      <c r="A97" s="54" t="s">
        <v>52</v>
      </c>
      <c r="B97" s="51">
        <f t="shared" si="4"/>
        <v>459</v>
      </c>
      <c r="C97" s="51">
        <f t="shared" si="5"/>
        <v>232</v>
      </c>
      <c r="D97" s="54">
        <f t="shared" si="6"/>
        <v>691</v>
      </c>
      <c r="E97" s="144">
        <f t="shared" si="7"/>
        <v>0.11179420805694872</v>
      </c>
      <c r="H97">
        <v>236</v>
      </c>
      <c r="I97">
        <v>118</v>
      </c>
      <c r="J97">
        <v>223</v>
      </c>
      <c r="K97">
        <v>114</v>
      </c>
    </row>
    <row r="98" spans="1:5" ht="16.5" thickBot="1" thickTop="1">
      <c r="A98" s="140"/>
      <c r="B98" s="141">
        <f>SUM(B86:B97)</f>
        <v>3373</v>
      </c>
      <c r="C98" s="141">
        <f>SUM(C86:C97)</f>
        <v>2808</v>
      </c>
      <c r="D98" s="142">
        <f>SUM(D86:D97)</f>
        <v>6181</v>
      </c>
      <c r="E98" s="143">
        <f>SUM(E86:E97)</f>
        <v>1</v>
      </c>
    </row>
    <row r="99" ht="15">
      <c r="D99" s="145"/>
    </row>
    <row r="100" ht="15">
      <c r="A100" s="18" t="s">
        <v>84</v>
      </c>
    </row>
    <row r="101" spans="2:3" ht="15">
      <c r="B101" t="s">
        <v>13</v>
      </c>
      <c r="C101" t="s">
        <v>0</v>
      </c>
    </row>
    <row r="102" spans="1:13" ht="15">
      <c r="A102">
        <v>2008</v>
      </c>
      <c r="M102">
        <v>2008</v>
      </c>
    </row>
    <row r="103" spans="1:15" ht="15">
      <c r="A103">
        <v>2009</v>
      </c>
      <c r="B103">
        <v>965</v>
      </c>
      <c r="C103">
        <v>4755</v>
      </c>
      <c r="D103" s="144">
        <f>(((B104/B103)^(1/1)-1))</f>
        <v>0.03419689119170988</v>
      </c>
      <c r="E103" s="144">
        <f>((C104/C103)^(1/1)-1)</f>
        <v>0.1981072555205048</v>
      </c>
      <c r="M103">
        <v>2009</v>
      </c>
      <c r="O103" s="144"/>
    </row>
    <row r="104" spans="1:15" ht="15">
      <c r="A104">
        <v>2010</v>
      </c>
      <c r="B104">
        <v>998</v>
      </c>
      <c r="C104">
        <v>5697</v>
      </c>
      <c r="D104" s="144">
        <f aca="true" t="shared" si="8" ref="D104:D111">(((B105/B104)^(1/1)-1))</f>
        <v>-0.027054108216432837</v>
      </c>
      <c r="E104" s="144">
        <f aca="true" t="shared" si="9" ref="E104:E111">((C105/C104)^(1/1)-1)</f>
        <v>0.00526592943654558</v>
      </c>
      <c r="M104">
        <v>2010</v>
      </c>
      <c r="O104" s="146"/>
    </row>
    <row r="105" spans="1:15" ht="15">
      <c r="A105">
        <v>2011</v>
      </c>
      <c r="B105">
        <v>971</v>
      </c>
      <c r="C105">
        <v>5727</v>
      </c>
      <c r="D105" s="144">
        <f t="shared" si="8"/>
        <v>-0.05973223480947476</v>
      </c>
      <c r="E105" s="144">
        <f t="shared" si="9"/>
        <v>0.02636633490483664</v>
      </c>
      <c r="M105">
        <v>2011</v>
      </c>
      <c r="O105" s="146"/>
    </row>
    <row r="106" spans="1:15" ht="15">
      <c r="A106">
        <v>2012</v>
      </c>
      <c r="B106">
        <v>913</v>
      </c>
      <c r="C106">
        <v>5878</v>
      </c>
      <c r="D106" s="144">
        <f t="shared" si="8"/>
        <v>-0.03833515881708649</v>
      </c>
      <c r="E106" s="144">
        <f t="shared" si="9"/>
        <v>-0.026709765226267446</v>
      </c>
      <c r="M106">
        <v>2012</v>
      </c>
      <c r="O106" s="146"/>
    </row>
    <row r="107" spans="1:15" ht="15">
      <c r="A107">
        <v>2013</v>
      </c>
      <c r="B107">
        <v>878</v>
      </c>
      <c r="C107">
        <v>5721</v>
      </c>
      <c r="D107" s="144">
        <f t="shared" si="8"/>
        <v>0.09681093394077456</v>
      </c>
      <c r="E107" s="144">
        <f t="shared" si="9"/>
        <v>-0.07219017654256243</v>
      </c>
      <c r="M107">
        <v>2013</v>
      </c>
      <c r="O107" s="146"/>
    </row>
    <row r="108" spans="1:15" ht="15">
      <c r="A108">
        <v>2014</v>
      </c>
      <c r="B108">
        <v>963</v>
      </c>
      <c r="C108">
        <v>5308</v>
      </c>
      <c r="D108" s="144">
        <f t="shared" si="8"/>
        <v>-0.005192107995846351</v>
      </c>
      <c r="E108" s="144">
        <f t="shared" si="9"/>
        <v>-0.026375282592313476</v>
      </c>
      <c r="M108">
        <v>2014</v>
      </c>
      <c r="O108" s="146"/>
    </row>
    <row r="109" spans="1:15" ht="15">
      <c r="A109">
        <v>2015</v>
      </c>
      <c r="B109">
        <v>958</v>
      </c>
      <c r="C109" s="131">
        <v>5168</v>
      </c>
      <c r="D109" s="144">
        <f t="shared" si="8"/>
        <v>0</v>
      </c>
      <c r="E109" s="144">
        <f t="shared" si="9"/>
        <v>0.005611455108359031</v>
      </c>
      <c r="M109">
        <v>2015</v>
      </c>
      <c r="O109" s="146"/>
    </row>
    <row r="110" spans="1:15" ht="15">
      <c r="A110">
        <v>2016</v>
      </c>
      <c r="B110">
        <v>958</v>
      </c>
      <c r="C110">
        <v>5197</v>
      </c>
      <c r="D110" s="144">
        <f t="shared" si="8"/>
        <v>0.36847599164926925</v>
      </c>
      <c r="E110" s="144">
        <f t="shared" si="9"/>
        <v>0.07254185106792388</v>
      </c>
      <c r="M110">
        <v>2016</v>
      </c>
      <c r="O110" s="146"/>
    </row>
    <row r="111" spans="1:15" ht="15">
      <c r="A111">
        <v>2017</v>
      </c>
      <c r="B111">
        <v>1311</v>
      </c>
      <c r="C111">
        <v>5574</v>
      </c>
      <c r="D111" s="144">
        <f t="shared" si="8"/>
        <v>-0.06254767353165525</v>
      </c>
      <c r="E111" s="144">
        <f t="shared" si="9"/>
        <v>0.10889845712235369</v>
      </c>
      <c r="M111">
        <v>2017</v>
      </c>
      <c r="O111" s="146"/>
    </row>
    <row r="112" spans="1:15" ht="15">
      <c r="A112">
        <v>2018</v>
      </c>
      <c r="B112">
        <v>1229</v>
      </c>
      <c r="C112">
        <v>6181</v>
      </c>
      <c r="D112" s="144">
        <f>AVERAGE(D103:D111)</f>
        <v>0.034069170379028665</v>
      </c>
      <c r="E112" s="144">
        <f>(AVERAGE(E103:E111))</f>
        <v>0.032390673199931136</v>
      </c>
      <c r="M112">
        <v>2018</v>
      </c>
      <c r="O112" s="146"/>
    </row>
    <row r="113" spans="5:15" ht="15">
      <c r="E113" t="s">
        <v>238</v>
      </c>
      <c r="O113" s="146"/>
    </row>
    <row r="117" ht="15.75" thickBot="1">
      <c r="A117" t="s">
        <v>239</v>
      </c>
    </row>
    <row r="118" spans="1:15" ht="15.75" thickBot="1">
      <c r="A118" s="342"/>
      <c r="B118" s="446" t="s">
        <v>75</v>
      </c>
      <c r="C118" s="447"/>
      <c r="D118" s="447"/>
      <c r="E118" s="448"/>
      <c r="F118" s="343"/>
      <c r="H118" s="422" t="s">
        <v>87</v>
      </c>
      <c r="I118" s="422"/>
      <c r="J118" s="422"/>
      <c r="K118" s="422"/>
      <c r="L118" s="422" t="s">
        <v>88</v>
      </c>
      <c r="M118" s="422"/>
      <c r="N118" s="422"/>
      <c r="O118" s="422"/>
    </row>
    <row r="119" spans="1:15" ht="15.75" thickBot="1">
      <c r="A119" s="427" t="s">
        <v>89</v>
      </c>
      <c r="B119" s="426" t="s">
        <v>85</v>
      </c>
      <c r="C119" s="426"/>
      <c r="D119" s="426" t="s">
        <v>86</v>
      </c>
      <c r="E119" s="426"/>
      <c r="F119" s="339" t="s">
        <v>42</v>
      </c>
      <c r="H119" s="132" t="s">
        <v>71</v>
      </c>
      <c r="I119" s="132" t="s">
        <v>72</v>
      </c>
      <c r="J119" s="132" t="s">
        <v>71</v>
      </c>
      <c r="K119" s="132" t="s">
        <v>72</v>
      </c>
      <c r="L119" s="132" t="s">
        <v>71</v>
      </c>
      <c r="M119" s="132" t="s">
        <v>72</v>
      </c>
      <c r="N119" s="132" t="s">
        <v>71</v>
      </c>
      <c r="O119" s="132" t="s">
        <v>72</v>
      </c>
    </row>
    <row r="120" spans="1:15" ht="15.75" thickBot="1">
      <c r="A120" s="428"/>
      <c r="B120" s="340" t="s">
        <v>71</v>
      </c>
      <c r="C120" s="340" t="s">
        <v>72</v>
      </c>
      <c r="D120" s="340" t="s">
        <v>71</v>
      </c>
      <c r="E120" s="340" t="s">
        <v>72</v>
      </c>
      <c r="F120" s="341"/>
      <c r="H120" s="132">
        <v>87</v>
      </c>
      <c r="I120" s="132">
        <v>87</v>
      </c>
      <c r="J120" s="132">
        <v>106</v>
      </c>
      <c r="K120" s="132">
        <v>84</v>
      </c>
      <c r="L120" s="132">
        <v>135</v>
      </c>
      <c r="M120" s="132">
        <v>113</v>
      </c>
      <c r="N120" s="132">
        <v>131</v>
      </c>
      <c r="O120" s="132">
        <v>92</v>
      </c>
    </row>
    <row r="121" spans="1:15" ht="15.75" thickTop="1">
      <c r="A121" s="149" t="s">
        <v>34</v>
      </c>
      <c r="B121" s="150">
        <f>H120+J120</f>
        <v>193</v>
      </c>
      <c r="C121" s="150">
        <f>I120+K120</f>
        <v>171</v>
      </c>
      <c r="D121" s="150">
        <f>L120+N120</f>
        <v>266</v>
      </c>
      <c r="E121" s="150">
        <f>M120+O120</f>
        <v>205</v>
      </c>
      <c r="F121" s="151">
        <f>SUM(B121:E121)</f>
        <v>835</v>
      </c>
      <c r="H121" s="132">
        <v>70</v>
      </c>
      <c r="I121" s="132">
        <v>66</v>
      </c>
      <c r="J121" s="132">
        <v>73</v>
      </c>
      <c r="K121" s="132">
        <v>81</v>
      </c>
      <c r="L121" s="132">
        <v>54</v>
      </c>
      <c r="M121" s="132">
        <v>41</v>
      </c>
      <c r="N121" s="132">
        <v>59</v>
      </c>
      <c r="O121" s="132">
        <v>39</v>
      </c>
    </row>
    <row r="122" spans="1:15" ht="15">
      <c r="A122" s="152" t="s">
        <v>45</v>
      </c>
      <c r="B122" s="153">
        <f aca="true" t="shared" si="10" ref="B122:B132">H121+J121</f>
        <v>143</v>
      </c>
      <c r="C122" s="153">
        <f aca="true" t="shared" si="11" ref="C122:C132">I121+K121</f>
        <v>147</v>
      </c>
      <c r="D122" s="153">
        <f aca="true" t="shared" si="12" ref="D122:D132">L121+N121</f>
        <v>113</v>
      </c>
      <c r="E122" s="153">
        <f aca="true" t="shared" si="13" ref="E122:E132">M121+O121</f>
        <v>80</v>
      </c>
      <c r="F122" s="154">
        <f aca="true" t="shared" si="14" ref="F122:F132">SUM(B122:E122)</f>
        <v>483</v>
      </c>
      <c r="H122" s="132">
        <v>312</v>
      </c>
      <c r="I122" s="132">
        <v>253</v>
      </c>
      <c r="J122" s="132">
        <v>294</v>
      </c>
      <c r="K122" s="132">
        <v>221</v>
      </c>
      <c r="L122" s="132">
        <v>280</v>
      </c>
      <c r="M122" s="132">
        <v>211</v>
      </c>
      <c r="N122" s="132">
        <v>209</v>
      </c>
      <c r="O122" s="132">
        <v>186</v>
      </c>
    </row>
    <row r="123" spans="1:15" ht="15">
      <c r="A123" s="152" t="s">
        <v>62</v>
      </c>
      <c r="B123" s="153">
        <f t="shared" si="10"/>
        <v>606</v>
      </c>
      <c r="C123" s="153">
        <f t="shared" si="11"/>
        <v>474</v>
      </c>
      <c r="D123" s="153">
        <f t="shared" si="12"/>
        <v>489</v>
      </c>
      <c r="E123" s="153">
        <f t="shared" si="13"/>
        <v>397</v>
      </c>
      <c r="F123" s="154">
        <f t="shared" si="14"/>
        <v>1966</v>
      </c>
      <c r="H123" s="132">
        <v>15</v>
      </c>
      <c r="I123" s="132">
        <v>9</v>
      </c>
      <c r="J123" s="132">
        <v>7</v>
      </c>
      <c r="K123" s="132">
        <v>12</v>
      </c>
      <c r="L123" s="132">
        <v>11</v>
      </c>
      <c r="M123" s="132">
        <v>12</v>
      </c>
      <c r="N123" s="132">
        <v>8</v>
      </c>
      <c r="O123" s="132">
        <v>17</v>
      </c>
    </row>
    <row r="124" spans="1:15" ht="15">
      <c r="A124" s="152" t="s">
        <v>46</v>
      </c>
      <c r="B124" s="153">
        <f t="shared" si="10"/>
        <v>22</v>
      </c>
      <c r="C124" s="153">
        <f t="shared" si="11"/>
        <v>21</v>
      </c>
      <c r="D124" s="153">
        <f t="shared" si="12"/>
        <v>19</v>
      </c>
      <c r="E124" s="153">
        <f t="shared" si="13"/>
        <v>29</v>
      </c>
      <c r="F124" s="154">
        <f t="shared" si="14"/>
        <v>91</v>
      </c>
      <c r="H124" s="132">
        <v>77</v>
      </c>
      <c r="I124" s="132">
        <v>53</v>
      </c>
      <c r="J124" s="132">
        <v>57</v>
      </c>
      <c r="K124" s="132">
        <v>50</v>
      </c>
      <c r="L124" s="132">
        <v>54</v>
      </c>
      <c r="M124" s="132">
        <v>44</v>
      </c>
      <c r="N124" s="132">
        <v>42</v>
      </c>
      <c r="O124" s="132">
        <v>39</v>
      </c>
    </row>
    <row r="125" spans="1:15" ht="15">
      <c r="A125" s="152" t="s">
        <v>47</v>
      </c>
      <c r="B125" s="153">
        <f t="shared" si="10"/>
        <v>134</v>
      </c>
      <c r="C125" s="153">
        <f t="shared" si="11"/>
        <v>103</v>
      </c>
      <c r="D125" s="153">
        <f t="shared" si="12"/>
        <v>96</v>
      </c>
      <c r="E125" s="153">
        <f t="shared" si="13"/>
        <v>83</v>
      </c>
      <c r="F125" s="154">
        <f t="shared" si="14"/>
        <v>416</v>
      </c>
      <c r="H125" s="132">
        <v>32</v>
      </c>
      <c r="I125" s="132">
        <v>38</v>
      </c>
      <c r="J125" s="132">
        <v>31</v>
      </c>
      <c r="K125" s="132">
        <v>35</v>
      </c>
      <c r="L125" s="132">
        <v>39</v>
      </c>
      <c r="M125" s="132">
        <v>36</v>
      </c>
      <c r="N125" s="132">
        <v>29</v>
      </c>
      <c r="O125" s="132">
        <v>35</v>
      </c>
    </row>
    <row r="126" spans="1:15" ht="15">
      <c r="A126" s="152" t="s">
        <v>48</v>
      </c>
      <c r="B126" s="153">
        <f t="shared" si="10"/>
        <v>63</v>
      </c>
      <c r="C126" s="153">
        <f t="shared" si="11"/>
        <v>73</v>
      </c>
      <c r="D126" s="153">
        <f t="shared" si="12"/>
        <v>68</v>
      </c>
      <c r="E126" s="153">
        <f t="shared" si="13"/>
        <v>71</v>
      </c>
      <c r="F126" s="154">
        <f t="shared" si="14"/>
        <v>275</v>
      </c>
      <c r="H126" s="132">
        <v>11</v>
      </c>
      <c r="I126" s="132">
        <v>15</v>
      </c>
      <c r="J126" s="132">
        <v>7</v>
      </c>
      <c r="K126" s="132">
        <v>20</v>
      </c>
      <c r="L126" s="132">
        <v>5</v>
      </c>
      <c r="M126" s="132">
        <v>10</v>
      </c>
      <c r="N126" s="132">
        <v>7</v>
      </c>
      <c r="O126" s="132">
        <v>11</v>
      </c>
    </row>
    <row r="127" spans="1:15" ht="15">
      <c r="A127" s="152" t="s">
        <v>49</v>
      </c>
      <c r="B127" s="153">
        <f t="shared" si="10"/>
        <v>18</v>
      </c>
      <c r="C127" s="153">
        <f t="shared" si="11"/>
        <v>35</v>
      </c>
      <c r="D127" s="153">
        <f t="shared" si="12"/>
        <v>12</v>
      </c>
      <c r="E127" s="153">
        <f t="shared" si="13"/>
        <v>21</v>
      </c>
      <c r="F127" s="154">
        <f t="shared" si="14"/>
        <v>86</v>
      </c>
      <c r="H127" s="132">
        <v>113</v>
      </c>
      <c r="I127" s="132">
        <v>96</v>
      </c>
      <c r="J127" s="132">
        <v>118</v>
      </c>
      <c r="K127" s="132">
        <v>81</v>
      </c>
      <c r="L127" s="132">
        <v>85</v>
      </c>
      <c r="M127" s="132">
        <v>68</v>
      </c>
      <c r="N127" s="132">
        <v>78</v>
      </c>
      <c r="O127" s="132">
        <v>60</v>
      </c>
    </row>
    <row r="128" spans="1:15" ht="15">
      <c r="A128" s="152" t="s">
        <v>50</v>
      </c>
      <c r="B128" s="153">
        <f t="shared" si="10"/>
        <v>231</v>
      </c>
      <c r="C128" s="153">
        <f t="shared" si="11"/>
        <v>177</v>
      </c>
      <c r="D128" s="153">
        <f t="shared" si="12"/>
        <v>163</v>
      </c>
      <c r="E128" s="153">
        <f t="shared" si="13"/>
        <v>128</v>
      </c>
      <c r="F128" s="154">
        <f t="shared" si="14"/>
        <v>699</v>
      </c>
      <c r="H128" s="132">
        <v>14</v>
      </c>
      <c r="I128" s="132">
        <v>29</v>
      </c>
      <c r="J128" s="132">
        <v>14</v>
      </c>
      <c r="K128" s="132">
        <v>29</v>
      </c>
      <c r="L128" s="132">
        <v>21</v>
      </c>
      <c r="M128" s="132">
        <v>41</v>
      </c>
      <c r="N128" s="132">
        <v>20</v>
      </c>
      <c r="O128" s="132">
        <v>41</v>
      </c>
    </row>
    <row r="129" spans="1:15" ht="15">
      <c r="A129" s="152" t="s">
        <v>51</v>
      </c>
      <c r="B129" s="153">
        <f t="shared" si="10"/>
        <v>28</v>
      </c>
      <c r="C129" s="153">
        <f t="shared" si="11"/>
        <v>58</v>
      </c>
      <c r="D129" s="153">
        <f t="shared" si="12"/>
        <v>41</v>
      </c>
      <c r="E129" s="153">
        <f t="shared" si="13"/>
        <v>82</v>
      </c>
      <c r="F129" s="154">
        <f t="shared" si="14"/>
        <v>209</v>
      </c>
      <c r="H129" s="132">
        <v>37</v>
      </c>
      <c r="I129" s="132">
        <v>44</v>
      </c>
      <c r="J129" s="132">
        <v>30</v>
      </c>
      <c r="K129" s="132">
        <v>39</v>
      </c>
      <c r="L129" s="132">
        <v>42</v>
      </c>
      <c r="M129" s="132">
        <v>39</v>
      </c>
      <c r="N129" s="132">
        <v>37</v>
      </c>
      <c r="O129" s="132">
        <v>34</v>
      </c>
    </row>
    <row r="130" spans="1:15" ht="15">
      <c r="A130" s="152" t="s">
        <v>41</v>
      </c>
      <c r="B130" s="153">
        <f t="shared" si="10"/>
        <v>67</v>
      </c>
      <c r="C130" s="153">
        <f t="shared" si="11"/>
        <v>83</v>
      </c>
      <c r="D130" s="153">
        <f t="shared" si="12"/>
        <v>79</v>
      </c>
      <c r="E130" s="153">
        <f t="shared" si="13"/>
        <v>73</v>
      </c>
      <c r="F130" s="154">
        <f t="shared" si="14"/>
        <v>302</v>
      </c>
      <c r="H130" s="132">
        <v>7</v>
      </c>
      <c r="I130" s="132">
        <v>8</v>
      </c>
      <c r="J130" s="132">
        <v>6</v>
      </c>
      <c r="K130" s="132">
        <v>8</v>
      </c>
      <c r="L130" s="132">
        <v>9</v>
      </c>
      <c r="M130" s="132">
        <v>8</v>
      </c>
      <c r="N130" s="132">
        <v>5</v>
      </c>
      <c r="O130" s="132">
        <v>4</v>
      </c>
    </row>
    <row r="131" spans="1:15" ht="15">
      <c r="A131" s="152" t="s">
        <v>63</v>
      </c>
      <c r="B131" s="153">
        <f t="shared" si="10"/>
        <v>13</v>
      </c>
      <c r="C131" s="153">
        <f t="shared" si="11"/>
        <v>16</v>
      </c>
      <c r="D131" s="153">
        <f t="shared" si="12"/>
        <v>14</v>
      </c>
      <c r="E131" s="153">
        <f t="shared" si="13"/>
        <v>12</v>
      </c>
      <c r="F131" s="154">
        <f t="shared" si="14"/>
        <v>55</v>
      </c>
      <c r="H131" s="132">
        <v>124</v>
      </c>
      <c r="I131" s="132">
        <v>72</v>
      </c>
      <c r="J131" s="132">
        <v>129</v>
      </c>
      <c r="K131" s="132">
        <v>61</v>
      </c>
      <c r="L131" s="132">
        <v>106</v>
      </c>
      <c r="M131" s="132">
        <v>43</v>
      </c>
      <c r="N131" s="132">
        <v>90</v>
      </c>
      <c r="O131" s="132">
        <v>49</v>
      </c>
    </row>
    <row r="132" spans="1:15" ht="15.75" thickBot="1">
      <c r="A132" s="155" t="s">
        <v>52</v>
      </c>
      <c r="B132" s="156">
        <f t="shared" si="10"/>
        <v>253</v>
      </c>
      <c r="C132" s="156">
        <f t="shared" si="11"/>
        <v>133</v>
      </c>
      <c r="D132" s="156">
        <f t="shared" si="12"/>
        <v>196</v>
      </c>
      <c r="E132" s="156">
        <f t="shared" si="13"/>
        <v>92</v>
      </c>
      <c r="F132" s="157">
        <f t="shared" si="14"/>
        <v>674</v>
      </c>
      <c r="H132" s="132">
        <f>SUM(H120:H131)</f>
        <v>899</v>
      </c>
      <c r="I132" s="132">
        <f>SUM(I120:I131)</f>
        <v>770</v>
      </c>
      <c r="J132" s="132">
        <f aca="true" t="shared" si="15" ref="J132:O132">SUM(J120:J131)</f>
        <v>872</v>
      </c>
      <c r="K132" s="132">
        <f t="shared" si="15"/>
        <v>721</v>
      </c>
      <c r="L132" s="132">
        <f t="shared" si="15"/>
        <v>841</v>
      </c>
      <c r="M132" s="132">
        <f t="shared" si="15"/>
        <v>666</v>
      </c>
      <c r="N132" s="132">
        <f t="shared" si="15"/>
        <v>715</v>
      </c>
      <c r="O132" s="132">
        <f t="shared" si="15"/>
        <v>607</v>
      </c>
    </row>
    <row r="133" spans="1:6" ht="15.75" thickBot="1">
      <c r="A133" s="160" t="s">
        <v>42</v>
      </c>
      <c r="B133" s="159">
        <f>SUM(B121:B132)</f>
        <v>1771</v>
      </c>
      <c r="C133" s="159">
        <f>SUM(C121:C132)</f>
        <v>1491</v>
      </c>
      <c r="D133" s="159">
        <f>SUM(D121:D132)</f>
        <v>1556</v>
      </c>
      <c r="E133" s="159">
        <f>SUM(E121:E132)</f>
        <v>1273</v>
      </c>
      <c r="F133" s="158">
        <f>SUM(F121:F132)</f>
        <v>6091</v>
      </c>
    </row>
    <row r="134" spans="2:4" ht="15.75" thickTop="1">
      <c r="B134" s="161">
        <f>SUM(B133:C133)</f>
        <v>3262</v>
      </c>
      <c r="D134" s="161">
        <f>SUM(D133:E133)</f>
        <v>2829</v>
      </c>
    </row>
    <row r="135" spans="2:4" ht="15">
      <c r="B135" s="162"/>
      <c r="D135" s="162"/>
    </row>
    <row r="136" ht="15.75" thickBot="1">
      <c r="A136" s="59" t="s">
        <v>90</v>
      </c>
    </row>
    <row r="137" spans="1:14" ht="15.75" thickBot="1">
      <c r="A137" s="431" t="s">
        <v>89</v>
      </c>
      <c r="B137" s="444" t="s">
        <v>91</v>
      </c>
      <c r="C137" s="444"/>
      <c r="D137" s="444"/>
      <c r="E137" s="444"/>
      <c r="F137" s="444"/>
      <c r="G137" s="445"/>
      <c r="I137" s="62"/>
      <c r="J137" s="63"/>
      <c r="K137" s="63"/>
      <c r="L137" s="63"/>
      <c r="M137" s="63"/>
      <c r="N137" s="60"/>
    </row>
    <row r="138" spans="1:14" ht="15.75" thickBot="1">
      <c r="A138" s="431"/>
      <c r="B138" s="444" t="s">
        <v>32</v>
      </c>
      <c r="C138" s="444"/>
      <c r="D138" s="444"/>
      <c r="E138" s="444" t="s">
        <v>33</v>
      </c>
      <c r="F138" s="444"/>
      <c r="G138" s="445"/>
      <c r="I138" s="62"/>
      <c r="J138" s="60"/>
      <c r="K138" s="60"/>
      <c r="L138" s="60"/>
      <c r="M138" s="60"/>
      <c r="N138" s="60"/>
    </row>
    <row r="139" spans="1:14" ht="15.75" thickBot="1">
      <c r="A139" s="432"/>
      <c r="B139" s="163" t="s">
        <v>42</v>
      </c>
      <c r="C139" s="163" t="s">
        <v>71</v>
      </c>
      <c r="D139" s="163" t="s">
        <v>72</v>
      </c>
      <c r="E139" s="163" t="s">
        <v>42</v>
      </c>
      <c r="F139" s="163" t="s">
        <v>71</v>
      </c>
      <c r="G139" s="164" t="s">
        <v>72</v>
      </c>
      <c r="I139" s="61"/>
      <c r="J139" s="60"/>
      <c r="K139" s="60"/>
      <c r="L139" s="60"/>
      <c r="M139" s="60"/>
      <c r="N139" s="60"/>
    </row>
    <row r="140" spans="1:14" ht="15.75" thickTop="1">
      <c r="A140" s="56" t="s">
        <v>34</v>
      </c>
      <c r="B140" s="64">
        <f>SUM(C140:D140)</f>
        <v>93</v>
      </c>
      <c r="C140" s="57">
        <v>48</v>
      </c>
      <c r="D140" s="57">
        <v>45</v>
      </c>
      <c r="E140" s="64">
        <f>SUM(F140:G140)</f>
        <v>93</v>
      </c>
      <c r="F140" s="57">
        <v>55</v>
      </c>
      <c r="G140" s="65">
        <v>38</v>
      </c>
      <c r="I140" s="61"/>
      <c r="J140" s="60"/>
      <c r="K140" s="60"/>
      <c r="L140" s="60"/>
      <c r="M140" s="60"/>
      <c r="N140" s="60"/>
    </row>
    <row r="141" spans="1:14" ht="15">
      <c r="A141" s="55" t="s">
        <v>45</v>
      </c>
      <c r="B141" s="66">
        <f aca="true" t="shared" si="16" ref="B141:B151">SUM(C141:D141)</f>
        <v>36</v>
      </c>
      <c r="C141" s="58">
        <v>22</v>
      </c>
      <c r="D141" s="58">
        <v>14</v>
      </c>
      <c r="E141" s="66">
        <f aca="true" t="shared" si="17" ref="E141:E151">SUM(F141:G141)</f>
        <v>32</v>
      </c>
      <c r="F141" s="58">
        <v>16</v>
      </c>
      <c r="G141" s="67">
        <v>16</v>
      </c>
      <c r="I141" s="61"/>
      <c r="J141" s="60"/>
      <c r="K141" s="60"/>
      <c r="L141" s="60"/>
      <c r="M141" s="60"/>
      <c r="N141" s="60"/>
    </row>
    <row r="142" spans="1:14" ht="15">
      <c r="A142" s="55" t="s">
        <v>62</v>
      </c>
      <c r="B142" s="66">
        <f t="shared" si="16"/>
        <v>35</v>
      </c>
      <c r="C142" s="58">
        <v>11</v>
      </c>
      <c r="D142" s="58">
        <v>24</v>
      </c>
      <c r="E142" s="66">
        <f t="shared" si="17"/>
        <v>32</v>
      </c>
      <c r="F142" s="58">
        <v>13</v>
      </c>
      <c r="G142" s="67">
        <v>19</v>
      </c>
      <c r="I142" s="61"/>
      <c r="J142" s="60"/>
      <c r="K142" s="60"/>
      <c r="L142" s="60"/>
      <c r="M142" s="60"/>
      <c r="N142" s="60"/>
    </row>
    <row r="143" spans="1:14" ht="15">
      <c r="A143" s="55" t="s">
        <v>46</v>
      </c>
      <c r="B143" s="66">
        <f t="shared" si="16"/>
        <v>26</v>
      </c>
      <c r="C143" s="58">
        <v>10</v>
      </c>
      <c r="D143" s="58">
        <v>16</v>
      </c>
      <c r="E143" s="66">
        <f t="shared" si="17"/>
        <v>26</v>
      </c>
      <c r="F143" s="58">
        <v>9</v>
      </c>
      <c r="G143" s="67">
        <v>17</v>
      </c>
      <c r="I143" s="61"/>
      <c r="J143" s="60"/>
      <c r="K143" s="60"/>
      <c r="L143" s="60"/>
      <c r="M143" s="60"/>
      <c r="N143" s="60"/>
    </row>
    <row r="144" spans="1:14" ht="15">
      <c r="A144" s="55" t="s">
        <v>47</v>
      </c>
      <c r="B144" s="66">
        <f t="shared" si="16"/>
        <v>32</v>
      </c>
      <c r="C144" s="58">
        <v>17</v>
      </c>
      <c r="D144" s="58">
        <v>15</v>
      </c>
      <c r="E144" s="66">
        <f t="shared" si="17"/>
        <v>32</v>
      </c>
      <c r="F144" s="58">
        <v>20</v>
      </c>
      <c r="G144" s="67">
        <v>12</v>
      </c>
      <c r="I144" s="61"/>
      <c r="J144" s="60"/>
      <c r="K144" s="60"/>
      <c r="L144" s="60"/>
      <c r="M144" s="60"/>
      <c r="N144" s="60"/>
    </row>
    <row r="145" spans="1:14" ht="15">
      <c r="A145" s="55" t="s">
        <v>48</v>
      </c>
      <c r="B145" s="66">
        <f t="shared" si="16"/>
        <v>31</v>
      </c>
      <c r="C145" s="58">
        <v>16</v>
      </c>
      <c r="D145" s="58">
        <v>15</v>
      </c>
      <c r="E145" s="66">
        <f t="shared" si="17"/>
        <v>31</v>
      </c>
      <c r="F145" s="58">
        <v>10</v>
      </c>
      <c r="G145" s="67">
        <v>21</v>
      </c>
      <c r="I145" s="61"/>
      <c r="J145" s="60"/>
      <c r="K145" s="60"/>
      <c r="L145" s="60"/>
      <c r="M145" s="60"/>
      <c r="N145" s="60"/>
    </row>
    <row r="146" spans="1:14" ht="15">
      <c r="A146" s="55" t="s">
        <v>49</v>
      </c>
      <c r="B146" s="66">
        <f t="shared" si="16"/>
        <v>26</v>
      </c>
      <c r="C146" s="58">
        <v>17</v>
      </c>
      <c r="D146" s="58">
        <v>9</v>
      </c>
      <c r="E146" s="66">
        <f t="shared" si="17"/>
        <v>18</v>
      </c>
      <c r="F146" s="58">
        <v>3</v>
      </c>
      <c r="G146" s="67">
        <v>15</v>
      </c>
      <c r="I146" s="61"/>
      <c r="J146" s="60"/>
      <c r="K146" s="60"/>
      <c r="L146" s="60"/>
      <c r="M146" s="60"/>
      <c r="N146" s="60"/>
    </row>
    <row r="147" spans="1:14" ht="15">
      <c r="A147" s="55" t="s">
        <v>50</v>
      </c>
      <c r="B147" s="66">
        <f t="shared" si="16"/>
        <v>29</v>
      </c>
      <c r="C147" s="58">
        <v>16</v>
      </c>
      <c r="D147" s="58">
        <v>13</v>
      </c>
      <c r="E147" s="66">
        <f t="shared" si="17"/>
        <v>26</v>
      </c>
      <c r="F147" s="58">
        <v>14</v>
      </c>
      <c r="G147" s="67">
        <v>12</v>
      </c>
      <c r="I147" s="61"/>
      <c r="J147" s="60"/>
      <c r="K147" s="60"/>
      <c r="L147" s="60"/>
      <c r="M147" s="60"/>
      <c r="N147" s="60"/>
    </row>
    <row r="148" spans="1:14" ht="15">
      <c r="A148" s="55" t="s">
        <v>51</v>
      </c>
      <c r="B148" s="66">
        <f t="shared" si="16"/>
        <v>41</v>
      </c>
      <c r="C148" s="58">
        <v>19</v>
      </c>
      <c r="D148" s="58">
        <v>22</v>
      </c>
      <c r="E148" s="66">
        <f t="shared" si="17"/>
        <v>40</v>
      </c>
      <c r="F148" s="58">
        <v>11</v>
      </c>
      <c r="G148" s="67">
        <v>29</v>
      </c>
      <c r="I148" s="61"/>
      <c r="J148" s="60"/>
      <c r="K148" s="60"/>
      <c r="L148" s="60"/>
      <c r="M148" s="60"/>
      <c r="N148" s="60"/>
    </row>
    <row r="149" spans="1:14" ht="15">
      <c r="A149" s="55" t="s">
        <v>41</v>
      </c>
      <c r="B149" s="66">
        <f t="shared" si="16"/>
        <v>57</v>
      </c>
      <c r="C149" s="58">
        <v>35</v>
      </c>
      <c r="D149" s="58">
        <v>22</v>
      </c>
      <c r="E149" s="66">
        <f t="shared" si="17"/>
        <v>52</v>
      </c>
      <c r="F149" s="58">
        <v>29</v>
      </c>
      <c r="G149" s="67">
        <v>23</v>
      </c>
      <c r="I149" s="61"/>
      <c r="J149" s="60"/>
      <c r="K149" s="60"/>
      <c r="L149" s="60"/>
      <c r="M149" s="60"/>
      <c r="N149" s="60"/>
    </row>
    <row r="150" spans="1:14" ht="15">
      <c r="A150" s="55" t="s">
        <v>63</v>
      </c>
      <c r="B150" s="66">
        <f t="shared" si="16"/>
        <v>40</v>
      </c>
      <c r="C150" s="58">
        <v>21</v>
      </c>
      <c r="D150" s="58">
        <v>19</v>
      </c>
      <c r="E150" s="66">
        <f t="shared" si="17"/>
        <v>30</v>
      </c>
      <c r="F150" s="58">
        <v>20</v>
      </c>
      <c r="G150" s="67">
        <v>10</v>
      </c>
      <c r="I150" s="61"/>
      <c r="J150" s="60"/>
      <c r="K150" s="60"/>
      <c r="L150" s="60"/>
      <c r="M150" s="60"/>
      <c r="N150" s="60"/>
    </row>
    <row r="151" spans="1:14" ht="15">
      <c r="A151" s="55" t="s">
        <v>52</v>
      </c>
      <c r="B151" s="66">
        <f t="shared" si="16"/>
        <v>42</v>
      </c>
      <c r="C151" s="58">
        <v>23</v>
      </c>
      <c r="D151" s="58">
        <v>19</v>
      </c>
      <c r="E151" s="66">
        <f t="shared" si="17"/>
        <v>43</v>
      </c>
      <c r="F151" s="58">
        <v>21</v>
      </c>
      <c r="G151" s="67">
        <v>22</v>
      </c>
      <c r="I151" s="61"/>
      <c r="J151" s="60"/>
      <c r="K151" s="60"/>
      <c r="L151" s="60"/>
      <c r="M151" s="60"/>
      <c r="N151" s="60"/>
    </row>
    <row r="152" spans="1:7" ht="15.75" thickBot="1">
      <c r="A152" s="165" t="s">
        <v>42</v>
      </c>
      <c r="B152" s="166">
        <f aca="true" t="shared" si="18" ref="B152:G152">SUM(B140:B151)</f>
        <v>488</v>
      </c>
      <c r="C152" s="167">
        <f t="shared" si="18"/>
        <v>255</v>
      </c>
      <c r="D152" s="167">
        <f t="shared" si="18"/>
        <v>233</v>
      </c>
      <c r="E152" s="166">
        <f t="shared" si="18"/>
        <v>455</v>
      </c>
      <c r="F152" s="167">
        <f t="shared" si="18"/>
        <v>221</v>
      </c>
      <c r="G152" s="168">
        <f t="shared" si="18"/>
        <v>234</v>
      </c>
    </row>
    <row r="153" ht="15.75" thickTop="1"/>
    <row r="154" ht="15.75" thickBot="1">
      <c r="A154" s="59" t="s">
        <v>92</v>
      </c>
    </row>
    <row r="155" spans="2:5" ht="15.75" thickBot="1">
      <c r="B155" s="453">
        <v>2016</v>
      </c>
      <c r="C155" s="454"/>
      <c r="D155" s="454">
        <v>2017</v>
      </c>
      <c r="E155" s="455"/>
    </row>
    <row r="156" spans="2:5" ht="15.75" thickBot="1">
      <c r="B156" s="171" t="s">
        <v>65</v>
      </c>
      <c r="C156" s="172" t="s">
        <v>66</v>
      </c>
      <c r="D156" s="172" t="s">
        <v>65</v>
      </c>
      <c r="E156" s="173" t="s">
        <v>66</v>
      </c>
    </row>
    <row r="157" spans="1:5" ht="16.5" thickBot="1" thickTop="1">
      <c r="A157" s="174" t="s">
        <v>93</v>
      </c>
      <c r="B157" s="169">
        <v>488</v>
      </c>
      <c r="C157" s="169">
        <v>385</v>
      </c>
      <c r="D157" s="169">
        <v>488</v>
      </c>
      <c r="E157" s="170">
        <v>455</v>
      </c>
    </row>
    <row r="158" spans="1:5" ht="15.75" thickBot="1">
      <c r="A158" s="175" t="s">
        <v>67</v>
      </c>
      <c r="B158" s="433">
        <f>SUM(B157:C157)</f>
        <v>873</v>
      </c>
      <c r="C158" s="434"/>
      <c r="D158" s="435">
        <f>SUM(D157:E157)</f>
        <v>943</v>
      </c>
      <c r="E158" s="436"/>
    </row>
    <row r="159" spans="1:5" ht="15.75" thickBot="1">
      <c r="A159" s="176" t="s">
        <v>94</v>
      </c>
      <c r="B159" s="437"/>
      <c r="C159" s="438"/>
      <c r="D159" s="451">
        <f>((D158/$B$158)*100)-100</f>
        <v>8.018327605956472</v>
      </c>
      <c r="E159" s="452"/>
    </row>
    <row r="160" ht="15.75" thickTop="1">
      <c r="D160" s="344"/>
    </row>
    <row r="161" spans="1:2" ht="15">
      <c r="A161" t="s">
        <v>95</v>
      </c>
      <c r="B161" t="s">
        <v>99</v>
      </c>
    </row>
    <row r="162" ht="15.75" thickBot="1"/>
    <row r="163" spans="1:7" ht="15.75" thickBot="1">
      <c r="A163" s="177"/>
      <c r="B163" s="383" t="s">
        <v>73</v>
      </c>
      <c r="C163" s="383"/>
      <c r="D163" s="383"/>
      <c r="E163" s="383" t="s">
        <v>74</v>
      </c>
      <c r="F163" s="383"/>
      <c r="G163" s="388"/>
    </row>
    <row r="164" spans="1:7" ht="15.75" thickBot="1">
      <c r="A164" s="178" t="s">
        <v>89</v>
      </c>
      <c r="B164" s="179" t="s">
        <v>75</v>
      </c>
      <c r="C164" s="179" t="s">
        <v>96</v>
      </c>
      <c r="D164" s="179" t="s">
        <v>97</v>
      </c>
      <c r="E164" s="179" t="s">
        <v>75</v>
      </c>
      <c r="F164" s="179" t="s">
        <v>96</v>
      </c>
      <c r="G164" s="180" t="s">
        <v>97</v>
      </c>
    </row>
    <row r="165" spans="1:7" ht="16.5" thickBot="1" thickTop="1">
      <c r="A165" s="185" t="s">
        <v>34</v>
      </c>
      <c r="B165" s="186">
        <v>430</v>
      </c>
      <c r="C165" s="186">
        <v>93</v>
      </c>
      <c r="D165" s="187">
        <f>B165/C165</f>
        <v>4.623655913978495</v>
      </c>
      <c r="E165" s="186">
        <v>420</v>
      </c>
      <c r="F165" s="186">
        <v>93</v>
      </c>
      <c r="G165" s="188">
        <f>E165/F165</f>
        <v>4.516129032258065</v>
      </c>
    </row>
    <row r="166" spans="1:7" ht="15.75" thickBot="1">
      <c r="A166" s="189" t="s">
        <v>45</v>
      </c>
      <c r="B166" s="190">
        <v>235</v>
      </c>
      <c r="C166" s="190">
        <v>36</v>
      </c>
      <c r="D166" s="191">
        <f aca="true" t="shared" si="19" ref="D166:D176">B166/C166</f>
        <v>6.527777777777778</v>
      </c>
      <c r="E166" s="190">
        <v>256</v>
      </c>
      <c r="F166" s="190">
        <v>32</v>
      </c>
      <c r="G166" s="192">
        <f aca="true" t="shared" si="20" ref="G166:G176">E166/F166</f>
        <v>8</v>
      </c>
    </row>
    <row r="167" spans="1:7" ht="15.75" thickBot="1">
      <c r="A167" s="189" t="s">
        <v>62</v>
      </c>
      <c r="B167" s="190">
        <v>1066</v>
      </c>
      <c r="C167" s="190">
        <v>35</v>
      </c>
      <c r="D167" s="191">
        <f t="shared" si="19"/>
        <v>30.457142857142856</v>
      </c>
      <c r="E167" s="190">
        <v>920</v>
      </c>
      <c r="F167" s="190">
        <v>32</v>
      </c>
      <c r="G167" s="192">
        <f t="shared" si="20"/>
        <v>28.75</v>
      </c>
    </row>
    <row r="168" spans="1:7" ht="15.75" thickBot="1">
      <c r="A168" s="189" t="s">
        <v>46</v>
      </c>
      <c r="B168" s="190">
        <v>48</v>
      </c>
      <c r="C168" s="190">
        <v>26</v>
      </c>
      <c r="D168" s="191">
        <f t="shared" si="19"/>
        <v>1.8461538461538463</v>
      </c>
      <c r="E168" s="190">
        <v>45</v>
      </c>
      <c r="F168" s="190">
        <v>26</v>
      </c>
      <c r="G168" s="192">
        <f t="shared" si="20"/>
        <v>1.7307692307692308</v>
      </c>
    </row>
    <row r="169" spans="1:7" ht="15.75" thickBot="1">
      <c r="A169" s="189" t="s">
        <v>47</v>
      </c>
      <c r="B169" s="190">
        <v>229</v>
      </c>
      <c r="C169" s="190">
        <v>32</v>
      </c>
      <c r="D169" s="191">
        <f t="shared" si="19"/>
        <v>7.15625</v>
      </c>
      <c r="E169" s="190">
        <v>189</v>
      </c>
      <c r="F169" s="190">
        <v>32</v>
      </c>
      <c r="G169" s="192">
        <f t="shared" si="20"/>
        <v>5.90625</v>
      </c>
    </row>
    <row r="170" spans="1:7" ht="15.75" thickBot="1">
      <c r="A170" s="189" t="s">
        <v>48</v>
      </c>
      <c r="B170" s="190">
        <v>148</v>
      </c>
      <c r="C170" s="190">
        <v>31</v>
      </c>
      <c r="D170" s="191">
        <f t="shared" si="19"/>
        <v>4.774193548387097</v>
      </c>
      <c r="E170" s="190">
        <v>131</v>
      </c>
      <c r="F170" s="190">
        <v>31</v>
      </c>
      <c r="G170" s="192">
        <f t="shared" si="20"/>
        <v>4.225806451612903</v>
      </c>
    </row>
    <row r="171" spans="1:7" ht="15.75" thickBot="1">
      <c r="A171" s="189" t="s">
        <v>49</v>
      </c>
      <c r="B171" s="190">
        <v>42</v>
      </c>
      <c r="C171" s="190">
        <v>26</v>
      </c>
      <c r="D171" s="191">
        <f t="shared" si="19"/>
        <v>1.6153846153846154</v>
      </c>
      <c r="E171" s="190">
        <v>47</v>
      </c>
      <c r="F171" s="190">
        <v>18</v>
      </c>
      <c r="G171" s="192">
        <f t="shared" si="20"/>
        <v>2.611111111111111</v>
      </c>
    </row>
    <row r="172" spans="1:7" ht="15.75" thickBot="1">
      <c r="A172" s="189" t="s">
        <v>50</v>
      </c>
      <c r="B172" s="190">
        <v>367</v>
      </c>
      <c r="C172" s="190">
        <v>29</v>
      </c>
      <c r="D172" s="191">
        <f t="shared" si="19"/>
        <v>12.655172413793103</v>
      </c>
      <c r="E172" s="190">
        <v>343</v>
      </c>
      <c r="F172" s="190">
        <v>26</v>
      </c>
      <c r="G172" s="192">
        <f t="shared" si="20"/>
        <v>13.192307692307692</v>
      </c>
    </row>
    <row r="173" spans="1:7" ht="15.75" thickBot="1">
      <c r="A173" s="189" t="s">
        <v>51</v>
      </c>
      <c r="B173" s="190">
        <v>108</v>
      </c>
      <c r="C173" s="190">
        <v>41</v>
      </c>
      <c r="D173" s="191">
        <f t="shared" si="19"/>
        <v>2.6341463414634148</v>
      </c>
      <c r="E173" s="190">
        <v>106</v>
      </c>
      <c r="F173" s="190">
        <v>40</v>
      </c>
      <c r="G173" s="192">
        <f t="shared" si="20"/>
        <v>2.65</v>
      </c>
    </row>
    <row r="174" spans="1:7" ht="15.75" thickBot="1">
      <c r="A174" s="189" t="s">
        <v>41</v>
      </c>
      <c r="B174" s="190">
        <v>164</v>
      </c>
      <c r="C174" s="190">
        <v>57</v>
      </c>
      <c r="D174" s="191">
        <f t="shared" si="19"/>
        <v>2.8771929824561404</v>
      </c>
      <c r="E174" s="190">
        <v>141</v>
      </c>
      <c r="F174" s="190">
        <v>52</v>
      </c>
      <c r="G174" s="192">
        <f t="shared" si="20"/>
        <v>2.7115384615384617</v>
      </c>
    </row>
    <row r="175" spans="1:7" ht="15.75" thickBot="1">
      <c r="A175" s="189" t="s">
        <v>63</v>
      </c>
      <c r="B175" s="190">
        <v>32</v>
      </c>
      <c r="C175" s="190">
        <v>40</v>
      </c>
      <c r="D175" s="191">
        <f t="shared" si="19"/>
        <v>0.8</v>
      </c>
      <c r="E175" s="190">
        <v>23</v>
      </c>
      <c r="F175" s="190">
        <v>30</v>
      </c>
      <c r="G175" s="192">
        <f t="shared" si="20"/>
        <v>0.7666666666666667</v>
      </c>
    </row>
    <row r="176" spans="1:10" ht="15.75" thickBot="1">
      <c r="A176" s="189" t="s">
        <v>52</v>
      </c>
      <c r="B176" s="190">
        <v>354</v>
      </c>
      <c r="C176" s="190">
        <v>42</v>
      </c>
      <c r="D176" s="191">
        <f t="shared" si="19"/>
        <v>8.428571428571429</v>
      </c>
      <c r="E176" s="190">
        <v>337</v>
      </c>
      <c r="F176" s="190">
        <v>43</v>
      </c>
      <c r="G176" s="192">
        <f t="shared" si="20"/>
        <v>7.837209302325581</v>
      </c>
      <c r="J176" s="69"/>
    </row>
    <row r="177" spans="1:7" ht="15.75" thickBot="1">
      <c r="A177" s="181" t="s">
        <v>42</v>
      </c>
      <c r="B177" s="182">
        <f>SUM(B165:B176)</f>
        <v>3223</v>
      </c>
      <c r="C177" s="182">
        <f>SUM(C165:C176)</f>
        <v>488</v>
      </c>
      <c r="D177" s="183">
        <f>AVERAGE(D165:D176)</f>
        <v>7.032970143759065</v>
      </c>
      <c r="E177" s="182">
        <f>SUM(E165:E176)</f>
        <v>2958</v>
      </c>
      <c r="F177" s="182">
        <f>SUM(F165:F176)</f>
        <v>455</v>
      </c>
      <c r="G177" s="184">
        <f>AVERAGE(G165:G176)</f>
        <v>6.90814899571581</v>
      </c>
    </row>
    <row r="178" ht="15.75" thickTop="1">
      <c r="A178" s="59" t="s">
        <v>102</v>
      </c>
    </row>
    <row r="179" ht="15">
      <c r="A179" s="59" t="s">
        <v>98</v>
      </c>
    </row>
    <row r="180" spans="2:5" ht="15">
      <c r="B180" s="389" t="s">
        <v>73</v>
      </c>
      <c r="C180" s="390"/>
      <c r="D180" s="390" t="s">
        <v>74</v>
      </c>
      <c r="E180" s="391"/>
    </row>
    <row r="181" spans="2:5" ht="15.75" thickBot="1">
      <c r="B181" s="193" t="s">
        <v>71</v>
      </c>
      <c r="C181" s="194" t="s">
        <v>72</v>
      </c>
      <c r="D181" s="194" t="s">
        <v>71</v>
      </c>
      <c r="E181" s="195" t="s">
        <v>72</v>
      </c>
    </row>
    <row r="182" spans="1:5" ht="15.75" thickTop="1">
      <c r="A182" s="198" t="s">
        <v>100</v>
      </c>
      <c r="B182" s="199">
        <v>2688</v>
      </c>
      <c r="C182" s="199">
        <v>2628</v>
      </c>
      <c r="D182" s="199">
        <v>2668</v>
      </c>
      <c r="E182" s="200">
        <v>2630</v>
      </c>
    </row>
    <row r="183" spans="1:5" ht="15">
      <c r="A183" s="201" t="s">
        <v>67</v>
      </c>
      <c r="B183" s="386">
        <f>SUM(B182:C182)</f>
        <v>5316</v>
      </c>
      <c r="C183" s="386"/>
      <c r="D183" s="386">
        <f>SUM(D182:E182)</f>
        <v>5298</v>
      </c>
      <c r="E183" s="387"/>
    </row>
    <row r="184" spans="1:5" ht="15.75" thickBot="1">
      <c r="A184" s="196" t="s">
        <v>68</v>
      </c>
      <c r="B184" s="197">
        <f>B182/$B$183</f>
        <v>0.5056433408577878</v>
      </c>
      <c r="C184" s="197">
        <f>C182/$B$183</f>
        <v>0.49435665914221216</v>
      </c>
      <c r="D184" s="197">
        <f>D182/$D$183</f>
        <v>0.5035862589656475</v>
      </c>
      <c r="E184" s="197">
        <f>E182/$D$183</f>
        <v>0.4964137410343526</v>
      </c>
    </row>
    <row r="185" ht="15.75" thickTop="1"/>
    <row r="186" spans="1:2" ht="15">
      <c r="A186" t="s">
        <v>101</v>
      </c>
      <c r="B186" t="s">
        <v>103</v>
      </c>
    </row>
    <row r="189" spans="1:8" ht="15.75" thickBot="1">
      <c r="A189" s="206" t="s">
        <v>69</v>
      </c>
      <c r="B189" s="207" t="s">
        <v>73</v>
      </c>
      <c r="C189" s="208" t="s">
        <v>74</v>
      </c>
      <c r="H189" s="144"/>
    </row>
    <row r="190" spans="1:8" ht="15.75" thickTop="1">
      <c r="A190" s="212" t="s">
        <v>34</v>
      </c>
      <c r="B190" s="202">
        <v>1155</v>
      </c>
      <c r="C190" s="203">
        <v>1140</v>
      </c>
      <c r="H190" s="144"/>
    </row>
    <row r="191" spans="1:8" ht="15">
      <c r="A191" s="213" t="s">
        <v>45</v>
      </c>
      <c r="B191" s="204">
        <v>348</v>
      </c>
      <c r="C191" s="205">
        <v>353</v>
      </c>
      <c r="H191" s="144"/>
    </row>
    <row r="192" spans="1:8" ht="15">
      <c r="A192" s="213" t="s">
        <v>62</v>
      </c>
      <c r="B192" s="204">
        <v>354</v>
      </c>
      <c r="C192" s="205">
        <v>353</v>
      </c>
      <c r="H192" s="278"/>
    </row>
    <row r="193" spans="1:3" ht="15">
      <c r="A193" s="213" t="s">
        <v>46</v>
      </c>
      <c r="B193" s="204">
        <v>211</v>
      </c>
      <c r="C193" s="205">
        <v>216</v>
      </c>
    </row>
    <row r="194" spans="1:3" ht="15">
      <c r="A194" s="213" t="s">
        <v>47</v>
      </c>
      <c r="B194" s="204">
        <v>430</v>
      </c>
      <c r="C194" s="205">
        <v>426</v>
      </c>
    </row>
    <row r="195" spans="1:3" ht="15">
      <c r="A195" s="213" t="s">
        <v>48</v>
      </c>
      <c r="B195" s="204">
        <v>276</v>
      </c>
      <c r="C195" s="205">
        <v>293</v>
      </c>
    </row>
    <row r="196" spans="1:3" ht="15">
      <c r="A196" s="213" t="s">
        <v>49</v>
      </c>
      <c r="B196" s="204">
        <v>249</v>
      </c>
      <c r="C196" s="205">
        <v>255</v>
      </c>
    </row>
    <row r="197" spans="1:3" ht="15">
      <c r="A197" s="213" t="s">
        <v>50</v>
      </c>
      <c r="B197" s="204">
        <v>351</v>
      </c>
      <c r="C197" s="205">
        <v>332</v>
      </c>
    </row>
    <row r="198" spans="1:3" ht="15">
      <c r="A198" s="213" t="s">
        <v>51</v>
      </c>
      <c r="B198" s="204">
        <v>489</v>
      </c>
      <c r="C198" s="205">
        <v>474</v>
      </c>
    </row>
    <row r="199" spans="1:3" ht="15">
      <c r="A199" s="213" t="s">
        <v>41</v>
      </c>
      <c r="B199" s="204">
        <v>500</v>
      </c>
      <c r="C199" s="205">
        <v>509</v>
      </c>
    </row>
    <row r="200" spans="1:3" ht="15">
      <c r="A200" s="213" t="s">
        <v>63</v>
      </c>
      <c r="B200" s="204">
        <v>367</v>
      </c>
      <c r="C200" s="205">
        <v>370</v>
      </c>
    </row>
    <row r="201" spans="1:3" ht="15">
      <c r="A201" s="213" t="s">
        <v>52</v>
      </c>
      <c r="B201" s="204">
        <v>586</v>
      </c>
      <c r="C201" s="205">
        <v>577</v>
      </c>
    </row>
    <row r="202" spans="1:3" ht="15.75" thickBot="1">
      <c r="A202" s="209" t="s">
        <v>42</v>
      </c>
      <c r="B202" s="210">
        <f>SUM(B190:B201)</f>
        <v>5316</v>
      </c>
      <c r="C202" s="211">
        <f>SUM(C190:C201)</f>
        <v>5298</v>
      </c>
    </row>
    <row r="203" ht="15.75" thickTop="1"/>
    <row r="204" ht="15">
      <c r="A204" s="59" t="s">
        <v>104</v>
      </c>
    </row>
    <row r="206" spans="1:5" ht="15">
      <c r="A206" s="382">
        <v>2015</v>
      </c>
      <c r="B206" t="s">
        <v>32</v>
      </c>
      <c r="C206">
        <v>5155</v>
      </c>
      <c r="E206" s="144">
        <f>((C207/C206)^(1/1)-1)</f>
        <v>-0.0011639185257031892</v>
      </c>
    </row>
    <row r="207" spans="1:5" ht="15">
      <c r="A207" s="382"/>
      <c r="B207" t="s">
        <v>33</v>
      </c>
      <c r="C207">
        <v>5149</v>
      </c>
      <c r="E207" s="144">
        <f>((C208/C207)^(1/1)-1)</f>
        <v>-0.050301029326082713</v>
      </c>
    </row>
    <row r="208" spans="1:5" ht="15">
      <c r="A208" s="382">
        <v>2016</v>
      </c>
      <c r="B208" t="s">
        <v>32</v>
      </c>
      <c r="C208">
        <v>4890</v>
      </c>
      <c r="D208" s="144">
        <f>((C209/C208)^(1/1)-1)</f>
        <v>0.08179959100204504</v>
      </c>
      <c r="E208" s="144">
        <f>((C209/C208)^(1/1)-1)</f>
        <v>0.08179959100204504</v>
      </c>
    </row>
    <row r="209" spans="1:5" ht="15">
      <c r="A209" s="382"/>
      <c r="B209" t="s">
        <v>33</v>
      </c>
      <c r="C209">
        <v>5290</v>
      </c>
      <c r="D209" s="144">
        <f>((C210/C209)^(1/1)-1)</f>
        <v>0.013799621928166417</v>
      </c>
      <c r="E209" s="144">
        <f>((C210/C209)^(1/1)-1)</f>
        <v>0.013799621928166417</v>
      </c>
    </row>
    <row r="210" spans="1:5" ht="15">
      <c r="A210" s="382">
        <v>2017</v>
      </c>
      <c r="B210" t="s">
        <v>32</v>
      </c>
      <c r="C210">
        <v>5363</v>
      </c>
      <c r="D210" s="144">
        <f>((C211/C210)^(1/1)-1)</f>
        <v>-0.021629684877866873</v>
      </c>
      <c r="E210" s="144">
        <f>((C211/C210)^(1/1)-1)</f>
        <v>-0.021629684877866873</v>
      </c>
    </row>
    <row r="211" spans="1:5" ht="15">
      <c r="A211" s="382"/>
      <c r="B211" t="s">
        <v>33</v>
      </c>
      <c r="C211">
        <v>5247</v>
      </c>
      <c r="D211" s="144">
        <f>((C212/C211)^(1/1)-1)</f>
        <v>0.013150371640937575</v>
      </c>
      <c r="E211" s="144">
        <f>AVERAGE(E206:E210)</f>
        <v>0.004500916040111736</v>
      </c>
    </row>
    <row r="212" spans="1:5" ht="15">
      <c r="A212" s="382">
        <v>2018</v>
      </c>
      <c r="B212" t="s">
        <v>32</v>
      </c>
      <c r="C212">
        <v>5316</v>
      </c>
      <c r="D212" s="144">
        <f>((C213/C212)^(1/1)-1)</f>
        <v>-0.003386004514672636</v>
      </c>
      <c r="E212" s="144">
        <f>AVERAGE(E206:E211)</f>
        <v>0.004500916040111735</v>
      </c>
    </row>
    <row r="213" spans="1:5" ht="15">
      <c r="A213" s="382"/>
      <c r="B213" t="s">
        <v>33</v>
      </c>
      <c r="C213">
        <v>5298</v>
      </c>
      <c r="D213" s="144">
        <f>AVERAGE(D208:D212)</f>
        <v>0.016746779035721904</v>
      </c>
      <c r="E213" s="279"/>
    </row>
    <row r="217" ht="15">
      <c r="A217" t="s">
        <v>105</v>
      </c>
    </row>
    <row r="219" spans="1:3" ht="15.75" thickBot="1">
      <c r="A219" s="70" t="s">
        <v>69</v>
      </c>
      <c r="B219" s="74" t="s">
        <v>73</v>
      </c>
      <c r="C219" s="75" t="s">
        <v>74</v>
      </c>
    </row>
    <row r="220" spans="1:3" ht="15.75" thickTop="1">
      <c r="A220" s="71" t="s">
        <v>34</v>
      </c>
      <c r="B220" s="76">
        <v>1155</v>
      </c>
      <c r="C220" s="77">
        <v>1140</v>
      </c>
    </row>
    <row r="221" spans="1:3" ht="15">
      <c r="A221" s="72" t="s">
        <v>45</v>
      </c>
      <c r="B221" s="78">
        <v>348</v>
      </c>
      <c r="C221" s="79">
        <v>353</v>
      </c>
    </row>
    <row r="222" spans="1:3" ht="15">
      <c r="A222" s="72" t="s">
        <v>62</v>
      </c>
      <c r="B222" s="78">
        <v>354</v>
      </c>
      <c r="C222" s="79">
        <v>353</v>
      </c>
    </row>
    <row r="223" spans="1:3" ht="15">
      <c r="A223" s="72" t="s">
        <v>46</v>
      </c>
      <c r="B223" s="78">
        <v>211</v>
      </c>
      <c r="C223" s="79">
        <v>216</v>
      </c>
    </row>
    <row r="224" spans="1:3" ht="15">
      <c r="A224" s="72" t="s">
        <v>47</v>
      </c>
      <c r="B224" s="78">
        <v>430</v>
      </c>
      <c r="C224" s="79">
        <v>426</v>
      </c>
    </row>
    <row r="225" spans="1:3" ht="15">
      <c r="A225" s="72" t="s">
        <v>48</v>
      </c>
      <c r="B225" s="78">
        <v>276</v>
      </c>
      <c r="C225" s="79">
        <v>293</v>
      </c>
    </row>
    <row r="226" spans="1:3" ht="15">
      <c r="A226" s="72" t="s">
        <v>49</v>
      </c>
      <c r="B226" s="78">
        <v>249</v>
      </c>
      <c r="C226" s="79">
        <v>255</v>
      </c>
    </row>
    <row r="227" spans="1:3" ht="15">
      <c r="A227" s="72" t="s">
        <v>50</v>
      </c>
      <c r="B227" s="78">
        <v>351</v>
      </c>
      <c r="C227" s="79">
        <v>332</v>
      </c>
    </row>
    <row r="228" spans="1:3" ht="15">
      <c r="A228" s="72" t="s">
        <v>51</v>
      </c>
      <c r="B228" s="78">
        <v>489</v>
      </c>
      <c r="C228" s="79">
        <v>474</v>
      </c>
    </row>
    <row r="229" spans="1:3" ht="15">
      <c r="A229" s="72" t="s">
        <v>41</v>
      </c>
      <c r="B229" s="78">
        <v>500</v>
      </c>
      <c r="C229" s="79">
        <v>509</v>
      </c>
    </row>
    <row r="230" spans="1:3" ht="15">
      <c r="A230" s="72" t="s">
        <v>63</v>
      </c>
      <c r="B230" s="78">
        <v>367</v>
      </c>
      <c r="C230" s="79">
        <v>370</v>
      </c>
    </row>
    <row r="231" spans="1:3" ht="15">
      <c r="A231" s="72" t="s">
        <v>52</v>
      </c>
      <c r="B231" s="78">
        <v>586</v>
      </c>
      <c r="C231" s="79">
        <v>577</v>
      </c>
    </row>
    <row r="232" spans="1:3" ht="15.75" thickBot="1">
      <c r="A232" s="73" t="s">
        <v>42</v>
      </c>
      <c r="B232" s="80">
        <f>SUM(B220:B231)</f>
        <v>5316</v>
      </c>
      <c r="C232" s="81">
        <f>SUM(C220:C231)</f>
        <v>5298</v>
      </c>
    </row>
    <row r="233" ht="15.75" thickTop="1"/>
    <row r="236" ht="15">
      <c r="A236" t="s">
        <v>106</v>
      </c>
    </row>
    <row r="239" spans="1:3" ht="15">
      <c r="A239" s="82" t="s">
        <v>31</v>
      </c>
      <c r="B239" s="85" t="s">
        <v>73</v>
      </c>
      <c r="C239" s="86" t="s">
        <v>74</v>
      </c>
    </row>
    <row r="240" spans="1:3" ht="15">
      <c r="A240" s="83" t="s">
        <v>34</v>
      </c>
      <c r="B240" s="87">
        <v>1155</v>
      </c>
      <c r="C240" s="88">
        <v>1140</v>
      </c>
    </row>
    <row r="241" spans="1:3" ht="15">
      <c r="A241" s="83" t="s">
        <v>35</v>
      </c>
      <c r="B241" s="87">
        <v>913</v>
      </c>
      <c r="C241" s="88">
        <v>922</v>
      </c>
    </row>
    <row r="242" spans="1:3" ht="15">
      <c r="A242" s="83" t="s">
        <v>36</v>
      </c>
      <c r="B242" s="87">
        <v>430</v>
      </c>
      <c r="C242" s="88">
        <v>426</v>
      </c>
    </row>
    <row r="243" spans="1:3" ht="15">
      <c r="A243" s="83" t="s">
        <v>37</v>
      </c>
      <c r="B243" s="87">
        <v>876</v>
      </c>
      <c r="C243" s="88">
        <v>880</v>
      </c>
    </row>
    <row r="244" spans="1:3" ht="15">
      <c r="A244" s="83" t="s">
        <v>38</v>
      </c>
      <c r="B244" s="87">
        <v>489</v>
      </c>
      <c r="C244" s="88">
        <v>474</v>
      </c>
    </row>
    <row r="245" spans="1:3" ht="15">
      <c r="A245" s="83" t="s">
        <v>39</v>
      </c>
      <c r="B245" s="87">
        <v>586</v>
      </c>
      <c r="C245" s="88">
        <v>577</v>
      </c>
    </row>
    <row r="246" spans="1:3" ht="15">
      <c r="A246" s="83" t="s">
        <v>40</v>
      </c>
      <c r="B246" s="87">
        <v>367</v>
      </c>
      <c r="C246" s="88">
        <v>370</v>
      </c>
    </row>
    <row r="247" spans="1:3" ht="15">
      <c r="A247" s="83" t="s">
        <v>41</v>
      </c>
      <c r="B247" s="87">
        <v>500</v>
      </c>
      <c r="C247" s="88">
        <v>509</v>
      </c>
    </row>
    <row r="248" spans="1:3" ht="15">
      <c r="A248" s="84" t="s">
        <v>42</v>
      </c>
      <c r="B248" s="89">
        <f>SUM(B240:B247)</f>
        <v>5316</v>
      </c>
      <c r="C248" s="90">
        <f>SUM(C240:C247)</f>
        <v>5298</v>
      </c>
    </row>
    <row r="251" ht="15">
      <c r="A251" t="s">
        <v>107</v>
      </c>
    </row>
    <row r="252" spans="1:5" ht="15">
      <c r="A252" s="14"/>
      <c r="B252" s="394" t="s">
        <v>109</v>
      </c>
      <c r="C252" s="394"/>
      <c r="D252" s="395" t="s">
        <v>110</v>
      </c>
      <c r="E252" s="394"/>
    </row>
    <row r="253" spans="1:5" ht="15.75" thickBot="1">
      <c r="A253" s="14"/>
      <c r="B253" s="214" t="s">
        <v>71</v>
      </c>
      <c r="C253" s="215" t="s">
        <v>72</v>
      </c>
      <c r="D253" s="215" t="s">
        <v>71</v>
      </c>
      <c r="E253" s="216" t="s">
        <v>72</v>
      </c>
    </row>
    <row r="254" spans="1:5" ht="15.75" thickTop="1">
      <c r="A254" s="71" t="s">
        <v>108</v>
      </c>
      <c r="B254" s="91">
        <v>157</v>
      </c>
      <c r="C254" s="91">
        <v>118</v>
      </c>
      <c r="D254" s="91">
        <v>157</v>
      </c>
      <c r="E254" s="92">
        <v>136</v>
      </c>
    </row>
    <row r="255" spans="1:5" ht="15">
      <c r="A255" s="93" t="s">
        <v>68</v>
      </c>
      <c r="B255" s="94">
        <f>B254/275</f>
        <v>0.5709090909090909</v>
      </c>
      <c r="C255" s="94">
        <f>C254/275</f>
        <v>0.4290909090909091</v>
      </c>
      <c r="D255" s="94">
        <f>D254/D256</f>
        <v>0.5358361774744027</v>
      </c>
      <c r="E255" s="95">
        <f>E254/D256</f>
        <v>0.4641638225255973</v>
      </c>
    </row>
    <row r="256" spans="1:5" ht="15.75" thickBot="1">
      <c r="A256" s="217" t="s">
        <v>42</v>
      </c>
      <c r="B256" s="396">
        <f>SUM(B254:C254)</f>
        <v>275</v>
      </c>
      <c r="C256" s="397"/>
      <c r="D256" s="398">
        <f>SUM(D254:E254)</f>
        <v>293</v>
      </c>
      <c r="E256" s="398"/>
    </row>
    <row r="257" ht="15.75" thickTop="1"/>
    <row r="258" spans="1:2" ht="15">
      <c r="A258" s="59" t="s">
        <v>116</v>
      </c>
      <c r="B258" t="s">
        <v>118</v>
      </c>
    </row>
    <row r="259" spans="1:3" ht="15">
      <c r="A259" s="384" t="s">
        <v>31</v>
      </c>
      <c r="B259" s="399" t="s">
        <v>232</v>
      </c>
      <c r="C259" s="400"/>
    </row>
    <row r="260" spans="1:3" ht="15.75" thickBot="1">
      <c r="A260" s="385"/>
      <c r="B260" s="218" t="s">
        <v>42</v>
      </c>
      <c r="C260" s="219" t="s">
        <v>68</v>
      </c>
    </row>
    <row r="261" spans="1:9" ht="15.75" thickTop="1">
      <c r="A261" s="223" t="s">
        <v>34</v>
      </c>
      <c r="B261" s="224">
        <v>130</v>
      </c>
      <c r="C261" s="227">
        <f>B261/$B$269</f>
        <v>0.22887323943661972</v>
      </c>
      <c r="F261" t="s">
        <v>111</v>
      </c>
      <c r="G261">
        <v>60</v>
      </c>
      <c r="H261">
        <v>70</v>
      </c>
      <c r="I261">
        <f>SUM(G261:H261)</f>
        <v>130</v>
      </c>
    </row>
    <row r="262" spans="1:10" ht="15">
      <c r="A262" s="225" t="s">
        <v>35</v>
      </c>
      <c r="B262" s="226">
        <v>107</v>
      </c>
      <c r="C262" s="228">
        <f aca="true" t="shared" si="21" ref="C262:C268">B262/$B$269</f>
        <v>0.18838028169014084</v>
      </c>
      <c r="F262" t="s">
        <v>45</v>
      </c>
      <c r="G262">
        <v>15</v>
      </c>
      <c r="H262">
        <v>21</v>
      </c>
      <c r="I262">
        <f aca="true" t="shared" si="22" ref="I262:I272">SUM(G262:H262)</f>
        <v>36</v>
      </c>
      <c r="J262" s="422">
        <f>SUM(I262:I264)</f>
        <v>107</v>
      </c>
    </row>
    <row r="263" spans="1:10" ht="15">
      <c r="A263" s="225" t="s">
        <v>36</v>
      </c>
      <c r="B263" s="226">
        <v>49</v>
      </c>
      <c r="C263" s="228">
        <f t="shared" si="21"/>
        <v>0.08626760563380281</v>
      </c>
      <c r="F263" t="s">
        <v>112</v>
      </c>
      <c r="G263">
        <v>28</v>
      </c>
      <c r="H263">
        <v>12</v>
      </c>
      <c r="I263">
        <f t="shared" si="22"/>
        <v>40</v>
      </c>
      <c r="J263" s="422"/>
    </row>
    <row r="264" spans="1:10" ht="15">
      <c r="A264" s="225" t="s">
        <v>37</v>
      </c>
      <c r="B264" s="226">
        <v>86</v>
      </c>
      <c r="C264" s="228">
        <f t="shared" si="21"/>
        <v>0.15140845070422534</v>
      </c>
      <c r="F264" t="s">
        <v>46</v>
      </c>
      <c r="G264">
        <v>19</v>
      </c>
      <c r="H264">
        <v>12</v>
      </c>
      <c r="I264">
        <f t="shared" si="22"/>
        <v>31</v>
      </c>
      <c r="J264" s="422"/>
    </row>
    <row r="265" spans="1:9" ht="15">
      <c r="A265" s="225" t="s">
        <v>38</v>
      </c>
      <c r="B265" s="226">
        <v>47</v>
      </c>
      <c r="C265" s="228">
        <f t="shared" si="21"/>
        <v>0.08274647887323944</v>
      </c>
      <c r="F265" t="s">
        <v>36</v>
      </c>
      <c r="G265">
        <v>25</v>
      </c>
      <c r="H265">
        <v>24</v>
      </c>
      <c r="I265">
        <f t="shared" si="22"/>
        <v>49</v>
      </c>
    </row>
    <row r="266" spans="1:10" ht="15">
      <c r="A266" s="225" t="s">
        <v>39</v>
      </c>
      <c r="B266" s="226">
        <v>70</v>
      </c>
      <c r="C266" s="228">
        <f t="shared" si="21"/>
        <v>0.12323943661971831</v>
      </c>
      <c r="F266" t="s">
        <v>48</v>
      </c>
      <c r="G266">
        <v>14</v>
      </c>
      <c r="H266">
        <v>22</v>
      </c>
      <c r="I266">
        <f t="shared" si="22"/>
        <v>36</v>
      </c>
      <c r="J266" s="422">
        <f>SUM(I266:I268)</f>
        <v>86</v>
      </c>
    </row>
    <row r="267" spans="1:10" ht="15">
      <c r="A267" s="225" t="s">
        <v>40</v>
      </c>
      <c r="B267" s="226">
        <v>38</v>
      </c>
      <c r="C267" s="228">
        <f t="shared" si="21"/>
        <v>0.06690140845070422</v>
      </c>
      <c r="F267" t="s">
        <v>113</v>
      </c>
      <c r="G267">
        <v>3</v>
      </c>
      <c r="H267">
        <v>11</v>
      </c>
      <c r="I267">
        <f t="shared" si="22"/>
        <v>14</v>
      </c>
      <c r="J267" s="422"/>
    </row>
    <row r="268" spans="1:10" ht="15">
      <c r="A268" s="225" t="s">
        <v>41</v>
      </c>
      <c r="B268" s="226">
        <v>41</v>
      </c>
      <c r="C268" s="228">
        <f t="shared" si="21"/>
        <v>0.0721830985915493</v>
      </c>
      <c r="F268" t="s">
        <v>114</v>
      </c>
      <c r="G268">
        <v>31</v>
      </c>
      <c r="H268">
        <v>5</v>
      </c>
      <c r="I268">
        <f t="shared" si="22"/>
        <v>36</v>
      </c>
      <c r="J268" s="422"/>
    </row>
    <row r="269" spans="1:9" ht="15.75" thickBot="1">
      <c r="A269" s="220" t="s">
        <v>42</v>
      </c>
      <c r="B269" s="221">
        <f>SUM(B261:B268)</f>
        <v>568</v>
      </c>
      <c r="C269" s="222">
        <f>SUM(C261:C268)</f>
        <v>1</v>
      </c>
      <c r="F269" t="s">
        <v>52</v>
      </c>
      <c r="G269">
        <v>34</v>
      </c>
      <c r="H269">
        <v>36</v>
      </c>
      <c r="I269">
        <f t="shared" si="22"/>
        <v>70</v>
      </c>
    </row>
    <row r="270" spans="6:9" ht="15.75" thickTop="1">
      <c r="F270" t="s">
        <v>115</v>
      </c>
      <c r="G270">
        <v>26</v>
      </c>
      <c r="H270">
        <v>21</v>
      </c>
      <c r="I270">
        <f t="shared" si="22"/>
        <v>47</v>
      </c>
    </row>
    <row r="271" spans="6:9" ht="15">
      <c r="F271" t="s">
        <v>40</v>
      </c>
      <c r="G271">
        <v>18</v>
      </c>
      <c r="H271">
        <v>20</v>
      </c>
      <c r="I271">
        <f t="shared" si="22"/>
        <v>38</v>
      </c>
    </row>
    <row r="272" spans="6:9" ht="15">
      <c r="F272" t="s">
        <v>41</v>
      </c>
      <c r="G272">
        <v>20</v>
      </c>
      <c r="H272">
        <v>21</v>
      </c>
      <c r="I272">
        <f t="shared" si="22"/>
        <v>41</v>
      </c>
    </row>
    <row r="273" spans="7:9" ht="15">
      <c r="G273">
        <f>SUM(G261:G272)</f>
        <v>293</v>
      </c>
      <c r="H273">
        <f>SUM(H261:H272)</f>
        <v>275</v>
      </c>
      <c r="I273">
        <f>SUM(I261:I272)</f>
        <v>568</v>
      </c>
    </row>
    <row r="275" spans="1:2" ht="15">
      <c r="A275" t="s">
        <v>117</v>
      </c>
      <c r="B275" t="s">
        <v>119</v>
      </c>
    </row>
    <row r="295" ht="15.75" thickBot="1">
      <c r="A295" t="s">
        <v>120</v>
      </c>
    </row>
    <row r="296" spans="1:11" ht="15">
      <c r="A296" s="68"/>
      <c r="B296" s="401" t="s">
        <v>233</v>
      </c>
      <c r="C296" s="401"/>
      <c r="D296" s="401"/>
      <c r="E296" s="401"/>
      <c r="F296" s="401"/>
      <c r="G296" s="401"/>
      <c r="H296" s="401"/>
      <c r="I296" s="401"/>
      <c r="J296" s="401"/>
      <c r="K296" s="401"/>
    </row>
    <row r="297" spans="1:11" ht="15.75" thickBot="1">
      <c r="A297" s="61"/>
      <c r="B297" s="236">
        <v>2009</v>
      </c>
      <c r="C297" s="229">
        <v>2010</v>
      </c>
      <c r="D297" s="229">
        <v>2011</v>
      </c>
      <c r="E297" s="229">
        <v>2012</v>
      </c>
      <c r="F297" s="229">
        <v>2013</v>
      </c>
      <c r="G297" s="229">
        <v>2014</v>
      </c>
      <c r="H297" s="229">
        <v>2015</v>
      </c>
      <c r="I297" s="229">
        <v>2016</v>
      </c>
      <c r="J297" s="229">
        <v>2017</v>
      </c>
      <c r="K297" s="230">
        <v>2018</v>
      </c>
    </row>
    <row r="298" spans="1:11" ht="15">
      <c r="A298" s="231" t="s">
        <v>108</v>
      </c>
      <c r="B298" s="232">
        <v>487</v>
      </c>
      <c r="C298" s="232">
        <v>488</v>
      </c>
      <c r="D298" s="232">
        <v>616</v>
      </c>
      <c r="E298" s="232">
        <v>604</v>
      </c>
      <c r="F298" s="232">
        <v>614</v>
      </c>
      <c r="G298" s="232">
        <v>688</v>
      </c>
      <c r="H298" s="232">
        <v>585</v>
      </c>
      <c r="I298" s="232">
        <v>619</v>
      </c>
      <c r="J298" s="232">
        <v>492</v>
      </c>
      <c r="K298" s="233">
        <v>568</v>
      </c>
    </row>
    <row r="299" spans="1:11" ht="15.75" thickBot="1">
      <c r="A299" s="234" t="s">
        <v>121</v>
      </c>
      <c r="B299" s="235" t="s">
        <v>122</v>
      </c>
      <c r="C299" s="345">
        <f>K302</f>
        <v>0.002053388090349051</v>
      </c>
      <c r="D299" s="345">
        <f>K303</f>
        <v>0.2622950819672132</v>
      </c>
      <c r="E299" s="345">
        <f>K304</f>
        <v>-0.01948051948051943</v>
      </c>
      <c r="F299" s="345">
        <f>K305</f>
        <v>0.01655629139072845</v>
      </c>
      <c r="G299" s="345">
        <f>K306</f>
        <v>0.12052117263843654</v>
      </c>
      <c r="H299" s="345">
        <f>K307</f>
        <v>-0.14970930232558144</v>
      </c>
      <c r="I299" s="345">
        <f>K308</f>
        <v>0.058119658119658135</v>
      </c>
      <c r="J299" s="345">
        <f>K309</f>
        <v>-0.20516962843295639</v>
      </c>
      <c r="K299" s="345">
        <f>K310</f>
        <v>0.15447154471544722</v>
      </c>
    </row>
    <row r="301" spans="1:10" ht="15">
      <c r="A301" t="s">
        <v>123</v>
      </c>
      <c r="I301">
        <v>502</v>
      </c>
      <c r="J301" s="144">
        <f>((I302/I301)^(1/1)-1)</f>
        <v>-0.029880478087649376</v>
      </c>
    </row>
    <row r="302" spans="9:11" ht="15">
      <c r="I302">
        <v>487</v>
      </c>
      <c r="J302" s="144">
        <f>((I303/I302)^(1/1)-1)</f>
        <v>0.002053388090349051</v>
      </c>
      <c r="K302" s="144">
        <f>(I303/I302)^(1/1)-1</f>
        <v>0.002053388090349051</v>
      </c>
    </row>
    <row r="303" spans="9:11" ht="15">
      <c r="I303">
        <v>488</v>
      </c>
      <c r="J303" s="144">
        <f aca="true" t="shared" si="23" ref="J303:J309">((I304/I303)^(1/1)-1)</f>
        <v>0.2622950819672132</v>
      </c>
      <c r="K303" s="144">
        <f>((I304/I303)^(1/1)-1)</f>
        <v>0.2622950819672132</v>
      </c>
    </row>
    <row r="304" spans="9:11" ht="15">
      <c r="I304">
        <v>616</v>
      </c>
      <c r="J304" s="144">
        <f t="shared" si="23"/>
        <v>-0.01948051948051943</v>
      </c>
      <c r="K304" s="144">
        <f aca="true" t="shared" si="24" ref="K304:K310">((I305/I304)^(1/1)-1)</f>
        <v>-0.01948051948051943</v>
      </c>
    </row>
    <row r="305" spans="9:11" ht="15">
      <c r="I305">
        <v>604</v>
      </c>
      <c r="J305" s="144">
        <f t="shared" si="23"/>
        <v>0.01655629139072845</v>
      </c>
      <c r="K305" s="144">
        <f t="shared" si="24"/>
        <v>0.01655629139072845</v>
      </c>
    </row>
    <row r="306" spans="9:11" ht="15">
      <c r="I306">
        <v>614</v>
      </c>
      <c r="J306" s="144">
        <f t="shared" si="23"/>
        <v>0.12052117263843654</v>
      </c>
      <c r="K306" s="144">
        <f t="shared" si="24"/>
        <v>0.12052117263843654</v>
      </c>
    </row>
    <row r="307" spans="9:11" ht="15">
      <c r="I307">
        <v>688</v>
      </c>
      <c r="J307" s="144">
        <f t="shared" si="23"/>
        <v>-0.14970930232558144</v>
      </c>
      <c r="K307" s="144">
        <f t="shared" si="24"/>
        <v>-0.14970930232558144</v>
      </c>
    </row>
    <row r="308" spans="9:11" ht="15">
      <c r="I308">
        <v>585</v>
      </c>
      <c r="J308" s="144">
        <f t="shared" si="23"/>
        <v>0.058119658119658135</v>
      </c>
      <c r="K308" s="144">
        <f t="shared" si="24"/>
        <v>0.058119658119658135</v>
      </c>
    </row>
    <row r="309" spans="9:11" ht="15">
      <c r="I309">
        <v>619</v>
      </c>
      <c r="J309" s="144">
        <f t="shared" si="23"/>
        <v>-0.20516962843295639</v>
      </c>
      <c r="K309" s="144">
        <f t="shared" si="24"/>
        <v>-0.20516962843295639</v>
      </c>
    </row>
    <row r="310" spans="9:11" ht="15">
      <c r="I310">
        <v>492</v>
      </c>
      <c r="J310" s="144"/>
      <c r="K310" s="144">
        <f t="shared" si="24"/>
        <v>0.15447154471544722</v>
      </c>
    </row>
    <row r="311" spans="9:11" ht="15">
      <c r="I311">
        <v>568</v>
      </c>
      <c r="J311" s="144">
        <f>AVERAGE(J301:J310)</f>
        <v>0.006145073764408747</v>
      </c>
      <c r="K311" s="144"/>
    </row>
    <row r="312" ht="15">
      <c r="K312" s="279">
        <f>AVERAGE(K303:K311)</f>
        <v>0.029700537324053283</v>
      </c>
    </row>
    <row r="319" spans="1:2" ht="15">
      <c r="A319" t="s">
        <v>124</v>
      </c>
      <c r="B319" t="s">
        <v>125</v>
      </c>
    </row>
    <row r="320" ht="15.75" thickBot="1"/>
    <row r="321" spans="1:8" ht="15">
      <c r="A321" s="392" t="s">
        <v>69</v>
      </c>
      <c r="B321" s="402" t="s">
        <v>127</v>
      </c>
      <c r="C321" s="403"/>
      <c r="D321" s="404"/>
      <c r="E321" s="402" t="s">
        <v>128</v>
      </c>
      <c r="F321" s="403"/>
      <c r="G321" s="404"/>
      <c r="H321" s="261" t="s">
        <v>42</v>
      </c>
    </row>
    <row r="322" spans="1:8" ht="15.75" thickBot="1">
      <c r="A322" s="393"/>
      <c r="B322" s="251" t="s">
        <v>71</v>
      </c>
      <c r="C322" s="244" t="s">
        <v>72</v>
      </c>
      <c r="D322" s="252" t="s">
        <v>126</v>
      </c>
      <c r="E322" s="251" t="s">
        <v>71</v>
      </c>
      <c r="F322" s="244" t="s">
        <v>72</v>
      </c>
      <c r="G322" s="252" t="s">
        <v>126</v>
      </c>
      <c r="H322" s="247">
        <v>2017</v>
      </c>
    </row>
    <row r="323" spans="1:9" ht="15.75" thickTop="1">
      <c r="A323" s="242" t="s">
        <v>34</v>
      </c>
      <c r="B323" s="253">
        <v>29</v>
      </c>
      <c r="C323" s="238">
        <v>28</v>
      </c>
      <c r="D323" s="254">
        <f>SUM(B323:C323)</f>
        <v>57</v>
      </c>
      <c r="E323" s="253">
        <v>38</v>
      </c>
      <c r="F323" s="238">
        <v>43</v>
      </c>
      <c r="G323" s="254">
        <f>SUM(E323:F323)</f>
        <v>81</v>
      </c>
      <c r="H323" s="239">
        <f>D323+G323</f>
        <v>138</v>
      </c>
      <c r="I323" s="68"/>
    </row>
    <row r="324" spans="1:9" ht="15">
      <c r="A324" s="243" t="s">
        <v>45</v>
      </c>
      <c r="B324" s="255">
        <v>11</v>
      </c>
      <c r="C324" s="240">
        <v>9</v>
      </c>
      <c r="D324" s="256">
        <f aca="true" t="shared" si="25" ref="D324:D334">SUM(B324:C324)</f>
        <v>20</v>
      </c>
      <c r="E324" s="255">
        <v>10</v>
      </c>
      <c r="F324" s="240">
        <v>11</v>
      </c>
      <c r="G324" s="256">
        <f aca="true" t="shared" si="26" ref="G324:G334">SUM(E324:F324)</f>
        <v>21</v>
      </c>
      <c r="H324" s="241">
        <f aca="true" t="shared" si="27" ref="H324:H334">D324+G324</f>
        <v>41</v>
      </c>
      <c r="I324" s="68"/>
    </row>
    <row r="325" spans="1:9" ht="15">
      <c r="A325" s="243" t="s">
        <v>62</v>
      </c>
      <c r="B325" s="255">
        <v>5</v>
      </c>
      <c r="C325" s="240">
        <v>10</v>
      </c>
      <c r="D325" s="256">
        <f t="shared" si="25"/>
        <v>15</v>
      </c>
      <c r="E325" s="255">
        <v>11</v>
      </c>
      <c r="F325" s="240">
        <v>15</v>
      </c>
      <c r="G325" s="256">
        <f t="shared" si="26"/>
        <v>26</v>
      </c>
      <c r="H325" s="241">
        <f t="shared" si="27"/>
        <v>41</v>
      </c>
      <c r="I325" s="68"/>
    </row>
    <row r="326" spans="1:9" ht="15">
      <c r="A326" s="243" t="s">
        <v>46</v>
      </c>
      <c r="B326" s="255">
        <v>1</v>
      </c>
      <c r="C326" s="240">
        <v>1</v>
      </c>
      <c r="D326" s="256">
        <f t="shared" si="25"/>
        <v>2</v>
      </c>
      <c r="E326" s="255">
        <v>8</v>
      </c>
      <c r="F326" s="240">
        <v>4</v>
      </c>
      <c r="G326" s="256">
        <f t="shared" si="26"/>
        <v>12</v>
      </c>
      <c r="H326" s="241">
        <f t="shared" si="27"/>
        <v>14</v>
      </c>
      <c r="I326" s="68"/>
    </row>
    <row r="327" spans="1:9" ht="15">
      <c r="A327" s="243" t="s">
        <v>47</v>
      </c>
      <c r="B327" s="255">
        <v>12</v>
      </c>
      <c r="C327" s="240">
        <v>10</v>
      </c>
      <c r="D327" s="256">
        <f t="shared" si="25"/>
        <v>22</v>
      </c>
      <c r="E327" s="255">
        <v>14</v>
      </c>
      <c r="F327" s="240">
        <v>14</v>
      </c>
      <c r="G327" s="256">
        <f t="shared" si="26"/>
        <v>28</v>
      </c>
      <c r="H327" s="241">
        <f t="shared" si="27"/>
        <v>50</v>
      </c>
      <c r="I327" s="68"/>
    </row>
    <row r="328" spans="1:9" ht="15">
      <c r="A328" s="243" t="s">
        <v>48</v>
      </c>
      <c r="B328" s="255">
        <v>8</v>
      </c>
      <c r="C328" s="240">
        <v>11</v>
      </c>
      <c r="D328" s="256">
        <f t="shared" si="25"/>
        <v>19</v>
      </c>
      <c r="E328" s="255">
        <v>7</v>
      </c>
      <c r="F328" s="240">
        <v>12</v>
      </c>
      <c r="G328" s="256">
        <f t="shared" si="26"/>
        <v>19</v>
      </c>
      <c r="H328" s="241">
        <f t="shared" si="27"/>
        <v>38</v>
      </c>
      <c r="I328" s="68"/>
    </row>
    <row r="329" spans="1:9" ht="15">
      <c r="A329" s="243" t="s">
        <v>49</v>
      </c>
      <c r="B329" s="255">
        <v>6</v>
      </c>
      <c r="C329" s="240">
        <v>7</v>
      </c>
      <c r="D329" s="256">
        <f t="shared" si="25"/>
        <v>13</v>
      </c>
      <c r="E329" s="255">
        <v>4</v>
      </c>
      <c r="F329" s="240">
        <v>4</v>
      </c>
      <c r="G329" s="256">
        <f t="shared" si="26"/>
        <v>8</v>
      </c>
      <c r="H329" s="241">
        <f t="shared" si="27"/>
        <v>21</v>
      </c>
      <c r="I329" s="68"/>
    </row>
    <row r="330" spans="1:9" ht="15">
      <c r="A330" s="243" t="s">
        <v>50</v>
      </c>
      <c r="B330" s="255">
        <v>7</v>
      </c>
      <c r="C330" s="240">
        <v>18</v>
      </c>
      <c r="D330" s="256">
        <f t="shared" si="25"/>
        <v>25</v>
      </c>
      <c r="E330" s="255">
        <v>11</v>
      </c>
      <c r="F330" s="240">
        <v>19</v>
      </c>
      <c r="G330" s="256">
        <f t="shared" si="26"/>
        <v>30</v>
      </c>
      <c r="H330" s="241">
        <f t="shared" si="27"/>
        <v>55</v>
      </c>
      <c r="I330" s="68"/>
    </row>
    <row r="331" spans="1:9" ht="15">
      <c r="A331" s="243" t="s">
        <v>51</v>
      </c>
      <c r="B331" s="255">
        <v>30</v>
      </c>
      <c r="C331" s="240">
        <v>11</v>
      </c>
      <c r="D331" s="256">
        <f t="shared" si="25"/>
        <v>41</v>
      </c>
      <c r="E331" s="255">
        <v>17</v>
      </c>
      <c r="F331" s="240">
        <v>8</v>
      </c>
      <c r="G331" s="256">
        <f t="shared" si="26"/>
        <v>25</v>
      </c>
      <c r="H331" s="241">
        <f t="shared" si="27"/>
        <v>66</v>
      </c>
      <c r="I331" s="68"/>
    </row>
    <row r="332" spans="1:9" ht="15">
      <c r="A332" s="243" t="s">
        <v>41</v>
      </c>
      <c r="B332" s="255">
        <v>14</v>
      </c>
      <c r="C332" s="240">
        <v>6</v>
      </c>
      <c r="D332" s="256">
        <f t="shared" si="25"/>
        <v>20</v>
      </c>
      <c r="E332" s="255">
        <v>11</v>
      </c>
      <c r="F332" s="240">
        <v>11</v>
      </c>
      <c r="G332" s="256">
        <f t="shared" si="26"/>
        <v>22</v>
      </c>
      <c r="H332" s="241">
        <f t="shared" si="27"/>
        <v>42</v>
      </c>
      <c r="I332" s="68"/>
    </row>
    <row r="333" spans="1:9" ht="15">
      <c r="A333" s="243" t="s">
        <v>63</v>
      </c>
      <c r="B333" s="255">
        <v>0</v>
      </c>
      <c r="C333" s="240">
        <v>0</v>
      </c>
      <c r="D333" s="256">
        <f t="shared" si="25"/>
        <v>0</v>
      </c>
      <c r="E333" s="262">
        <v>15</v>
      </c>
      <c r="F333" s="237">
        <v>30</v>
      </c>
      <c r="G333" s="256">
        <f t="shared" si="26"/>
        <v>45</v>
      </c>
      <c r="H333" s="241">
        <f t="shared" si="27"/>
        <v>45</v>
      </c>
      <c r="I333" s="68"/>
    </row>
    <row r="334" spans="1:9" ht="15.75" thickBot="1">
      <c r="A334" s="248" t="s">
        <v>52</v>
      </c>
      <c r="B334" s="257">
        <v>9</v>
      </c>
      <c r="C334" s="249">
        <v>14</v>
      </c>
      <c r="D334" s="258">
        <f t="shared" si="25"/>
        <v>23</v>
      </c>
      <c r="E334" s="257">
        <v>8</v>
      </c>
      <c r="F334" s="249">
        <v>35</v>
      </c>
      <c r="G334" s="258">
        <f t="shared" si="26"/>
        <v>43</v>
      </c>
      <c r="H334" s="250">
        <f t="shared" si="27"/>
        <v>66</v>
      </c>
      <c r="I334" s="68"/>
    </row>
    <row r="335" spans="1:9" ht="15.75" thickBot="1">
      <c r="A335" s="245" t="s">
        <v>42</v>
      </c>
      <c r="B335" s="259">
        <f aca="true" t="shared" si="28" ref="B335:H335">SUM(B323:B334)</f>
        <v>132</v>
      </c>
      <c r="C335" s="246">
        <f t="shared" si="28"/>
        <v>125</v>
      </c>
      <c r="D335" s="260">
        <f t="shared" si="28"/>
        <v>257</v>
      </c>
      <c r="E335" s="259">
        <f t="shared" si="28"/>
        <v>154</v>
      </c>
      <c r="F335" s="246">
        <f t="shared" si="28"/>
        <v>206</v>
      </c>
      <c r="G335" s="260">
        <f t="shared" si="28"/>
        <v>360</v>
      </c>
      <c r="H335" s="247">
        <f t="shared" si="28"/>
        <v>617</v>
      </c>
      <c r="I335" s="68"/>
    </row>
    <row r="336" ht="15.75" thickTop="1"/>
    <row r="339" spans="2:12" ht="15">
      <c r="B339">
        <v>2014</v>
      </c>
      <c r="C339">
        <v>2015</v>
      </c>
      <c r="D339">
        <v>2016</v>
      </c>
      <c r="E339">
        <v>2017</v>
      </c>
      <c r="F339">
        <v>2018</v>
      </c>
      <c r="I339">
        <v>2015</v>
      </c>
      <c r="J339">
        <v>2016</v>
      </c>
      <c r="K339">
        <v>2017</v>
      </c>
      <c r="L339">
        <v>2018</v>
      </c>
    </row>
    <row r="340" spans="1:12" ht="15">
      <c r="A340" t="s">
        <v>129</v>
      </c>
      <c r="B340">
        <v>719</v>
      </c>
      <c r="C340">
        <v>698</v>
      </c>
      <c r="D340">
        <v>629</v>
      </c>
      <c r="E340">
        <v>603</v>
      </c>
      <c r="F340">
        <v>617</v>
      </c>
      <c r="I340">
        <v>698</v>
      </c>
      <c r="J340">
        <v>629</v>
      </c>
      <c r="K340">
        <v>603</v>
      </c>
      <c r="L340">
        <v>617</v>
      </c>
    </row>
    <row r="344" spans="16:18" ht="15">
      <c r="P344">
        <v>719</v>
      </c>
      <c r="R344" s="144">
        <f>((P345/P344)^(1/1)-1)</f>
        <v>-0.029207232267037586</v>
      </c>
    </row>
    <row r="345" spans="16:18" ht="15">
      <c r="P345">
        <v>698</v>
      </c>
      <c r="Q345" s="144">
        <f>((P346/P345)^(1/1)-1)</f>
        <v>-0.09885386819484243</v>
      </c>
      <c r="R345" s="144">
        <f>((P346/P345)^(1/1)-1)</f>
        <v>-0.09885386819484243</v>
      </c>
    </row>
    <row r="346" spans="16:19" ht="15">
      <c r="P346">
        <v>629</v>
      </c>
      <c r="Q346" s="144">
        <f>((P347/P346)^(1/1)-1)</f>
        <v>-0.04133545310015896</v>
      </c>
      <c r="R346" s="144">
        <f>((P347/P346)^(1/1)-1)</f>
        <v>-0.04133545310015896</v>
      </c>
      <c r="S346" s="279">
        <f>AVERAGE(R344:R345)</f>
        <v>-0.06403055023094001</v>
      </c>
    </row>
    <row r="347" spans="16:18" ht="15">
      <c r="P347">
        <v>603</v>
      </c>
      <c r="Q347" s="144">
        <f>((P348/P347)^(1/1)-1)</f>
        <v>0.023217247097844007</v>
      </c>
      <c r="R347" s="279">
        <f>AVERAGE(R344:R346)</f>
        <v>-0.05646551785401299</v>
      </c>
    </row>
    <row r="348" spans="16:17" ht="15">
      <c r="P348">
        <v>617</v>
      </c>
      <c r="Q348" s="144">
        <f>AVERAGE(Q345:Q347)</f>
        <v>-0.03899069139905246</v>
      </c>
    </row>
    <row r="359" ht="15.75" thickBot="1"/>
    <row r="360" spans="1:4" ht="15.75" thickBot="1">
      <c r="A360" s="366" t="s">
        <v>69</v>
      </c>
      <c r="B360" s="379" t="s">
        <v>130</v>
      </c>
      <c r="C360" s="379"/>
      <c r="D360" s="380" t="s">
        <v>42</v>
      </c>
    </row>
    <row r="361" spans="1:4" ht="15.75" thickBot="1">
      <c r="A361" s="367"/>
      <c r="B361" s="277" t="s">
        <v>73</v>
      </c>
      <c r="C361" s="277" t="s">
        <v>110</v>
      </c>
      <c r="D361" s="381"/>
    </row>
    <row r="362" spans="1:6" ht="15.75" thickTop="1">
      <c r="A362" s="273" t="s">
        <v>34</v>
      </c>
      <c r="B362" s="274">
        <v>22</v>
      </c>
      <c r="C362" s="275">
        <v>43</v>
      </c>
      <c r="D362" s="276">
        <f>SUM(B362:C362)</f>
        <v>65</v>
      </c>
      <c r="E362" s="144">
        <f>D362/$D$374</f>
        <v>0.13771186440677965</v>
      </c>
      <c r="F362" s="144">
        <f>((D363/D362)^(1/1)-1)</f>
        <v>-0.32307692307692304</v>
      </c>
    </row>
    <row r="363" spans="1:6" ht="15">
      <c r="A363" s="53" t="s">
        <v>45</v>
      </c>
      <c r="B363" s="263">
        <v>22</v>
      </c>
      <c r="C363" s="264">
        <v>22</v>
      </c>
      <c r="D363" s="265">
        <f aca="true" t="shared" si="29" ref="D363:D373">SUM(B363:C363)</f>
        <v>44</v>
      </c>
      <c r="E363" s="144">
        <f aca="true" t="shared" si="30" ref="E363:E373">D363/$D$374</f>
        <v>0.09322033898305085</v>
      </c>
      <c r="F363" s="144">
        <f aca="true" t="shared" si="31" ref="F363:F372">((D364/D363)^(1/1)-1)</f>
        <v>0</v>
      </c>
    </row>
    <row r="364" spans="1:6" ht="15">
      <c r="A364" s="53" t="s">
        <v>112</v>
      </c>
      <c r="B364" s="263">
        <v>30</v>
      </c>
      <c r="C364" s="264">
        <v>14</v>
      </c>
      <c r="D364" s="265">
        <f t="shared" si="29"/>
        <v>44</v>
      </c>
      <c r="E364" s="144">
        <f t="shared" si="30"/>
        <v>0.09322033898305085</v>
      </c>
      <c r="F364" s="144">
        <f t="shared" si="31"/>
        <v>-0.6818181818181819</v>
      </c>
    </row>
    <row r="365" spans="1:6" ht="15">
      <c r="A365" s="53" t="s">
        <v>46</v>
      </c>
      <c r="B365" s="263">
        <v>7</v>
      </c>
      <c r="C365" s="264">
        <v>7</v>
      </c>
      <c r="D365" s="265">
        <f t="shared" si="29"/>
        <v>14</v>
      </c>
      <c r="E365" s="144">
        <f t="shared" si="30"/>
        <v>0.029661016949152543</v>
      </c>
      <c r="F365" s="144">
        <f t="shared" si="31"/>
        <v>0.9285714285714286</v>
      </c>
    </row>
    <row r="366" spans="1:6" ht="15">
      <c r="A366" s="53" t="s">
        <v>36</v>
      </c>
      <c r="B366" s="263">
        <v>12</v>
      </c>
      <c r="C366" s="264">
        <v>15</v>
      </c>
      <c r="D366" s="265">
        <f t="shared" si="29"/>
        <v>27</v>
      </c>
      <c r="E366" s="144">
        <f t="shared" si="30"/>
        <v>0.057203389830508475</v>
      </c>
      <c r="F366" s="144">
        <f t="shared" si="31"/>
        <v>-0.03703703703703709</v>
      </c>
    </row>
    <row r="367" spans="1:6" ht="15">
      <c r="A367" s="53" t="s">
        <v>48</v>
      </c>
      <c r="B367" s="263">
        <v>12</v>
      </c>
      <c r="C367" s="264">
        <v>14</v>
      </c>
      <c r="D367" s="265">
        <f t="shared" si="29"/>
        <v>26</v>
      </c>
      <c r="E367" s="144">
        <f t="shared" si="30"/>
        <v>0.05508474576271186</v>
      </c>
      <c r="F367" s="144">
        <f t="shared" si="31"/>
        <v>-0.42307692307692313</v>
      </c>
    </row>
    <row r="368" spans="1:6" ht="15">
      <c r="A368" s="53" t="s">
        <v>113</v>
      </c>
      <c r="B368" s="263">
        <v>13</v>
      </c>
      <c r="C368" s="264">
        <v>2</v>
      </c>
      <c r="D368" s="265">
        <f t="shared" si="29"/>
        <v>15</v>
      </c>
      <c r="E368" s="144">
        <f t="shared" si="30"/>
        <v>0.03177966101694915</v>
      </c>
      <c r="F368" s="144">
        <f t="shared" si="31"/>
        <v>1.7333333333333334</v>
      </c>
    </row>
    <row r="369" spans="1:6" ht="15">
      <c r="A369" s="53" t="s">
        <v>114</v>
      </c>
      <c r="B369" s="263">
        <v>16</v>
      </c>
      <c r="C369" s="264">
        <v>25</v>
      </c>
      <c r="D369" s="265">
        <f t="shared" si="29"/>
        <v>41</v>
      </c>
      <c r="E369" s="144">
        <f t="shared" si="30"/>
        <v>0.08686440677966102</v>
      </c>
      <c r="F369" s="144">
        <f t="shared" si="31"/>
        <v>0.3170731707317074</v>
      </c>
    </row>
    <row r="370" spans="1:6" ht="15">
      <c r="A370" s="53" t="s">
        <v>52</v>
      </c>
      <c r="B370" s="263">
        <v>25</v>
      </c>
      <c r="C370" s="264">
        <v>29</v>
      </c>
      <c r="D370" s="265">
        <f t="shared" si="29"/>
        <v>54</v>
      </c>
      <c r="E370" s="144">
        <f t="shared" si="30"/>
        <v>0.11440677966101695</v>
      </c>
      <c r="F370" s="144">
        <f t="shared" si="31"/>
        <v>0.05555555555555558</v>
      </c>
    </row>
    <row r="371" spans="1:6" ht="15">
      <c r="A371" s="53" t="s">
        <v>115</v>
      </c>
      <c r="B371" s="263">
        <v>27</v>
      </c>
      <c r="C371" s="264">
        <v>30</v>
      </c>
      <c r="D371" s="265">
        <f t="shared" si="29"/>
        <v>57</v>
      </c>
      <c r="E371" s="144">
        <f t="shared" si="30"/>
        <v>0.12076271186440678</v>
      </c>
      <c r="F371" s="144">
        <f t="shared" si="31"/>
        <v>-0.052631578947368474</v>
      </c>
    </row>
    <row r="372" spans="1:6" ht="15">
      <c r="A372" s="53" t="s">
        <v>40</v>
      </c>
      <c r="B372" s="263">
        <v>38</v>
      </c>
      <c r="C372" s="264">
        <v>16</v>
      </c>
      <c r="D372" s="265">
        <f t="shared" si="29"/>
        <v>54</v>
      </c>
      <c r="E372" s="144">
        <f t="shared" si="30"/>
        <v>0.11440677966101695</v>
      </c>
      <c r="F372" s="144">
        <f t="shared" si="31"/>
        <v>-0.42592592592592593</v>
      </c>
    </row>
    <row r="373" spans="1:6" ht="15.75" thickBot="1">
      <c r="A373" s="266" t="s">
        <v>41</v>
      </c>
      <c r="B373" s="267">
        <v>14</v>
      </c>
      <c r="C373" s="268">
        <v>17</v>
      </c>
      <c r="D373" s="269">
        <f t="shared" si="29"/>
        <v>31</v>
      </c>
      <c r="E373" s="144">
        <f t="shared" si="30"/>
        <v>0.06567796610169492</v>
      </c>
      <c r="F373" s="144">
        <f>TREND(F362:F372)</f>
        <v>0.006691368174621789</v>
      </c>
    </row>
    <row r="374" spans="1:6" ht="16.5" thickBot="1" thickTop="1">
      <c r="A374" s="270" t="s">
        <v>42</v>
      </c>
      <c r="B374" s="271">
        <f>SUM(B362:B373)</f>
        <v>238</v>
      </c>
      <c r="C374" s="272">
        <f>SUM(C362:C373)</f>
        <v>234</v>
      </c>
      <c r="D374" s="271">
        <f>SUM(D362:D373)</f>
        <v>472</v>
      </c>
      <c r="E374" s="279">
        <f>SUM(E362:E373)</f>
        <v>1</v>
      </c>
      <c r="F374" s="279">
        <f>AVERAGE(F362:F372)</f>
        <v>0.0991788107554241</v>
      </c>
    </row>
    <row r="375" ht="15">
      <c r="E375" s="279">
        <f>AVERAGE(E362:E373)</f>
        <v>0.08333333333333333</v>
      </c>
    </row>
    <row r="376" ht="15">
      <c r="A376" t="s">
        <v>131</v>
      </c>
    </row>
    <row r="377" spans="2:11" ht="15">
      <c r="B377">
        <v>2009</v>
      </c>
      <c r="C377">
        <v>2010</v>
      </c>
      <c r="D377">
        <v>2011</v>
      </c>
      <c r="E377">
        <v>2012</v>
      </c>
      <c r="F377">
        <v>2013</v>
      </c>
      <c r="G377">
        <v>2014</v>
      </c>
      <c r="H377">
        <v>2015</v>
      </c>
      <c r="I377">
        <v>2016</v>
      </c>
      <c r="J377">
        <v>2017</v>
      </c>
      <c r="K377">
        <v>2018</v>
      </c>
    </row>
    <row r="378" spans="1:11" ht="15">
      <c r="A378" t="s">
        <v>130</v>
      </c>
      <c r="B378">
        <v>417</v>
      </c>
      <c r="C378">
        <v>358</v>
      </c>
      <c r="D378">
        <v>323</v>
      </c>
      <c r="E378">
        <v>297</v>
      </c>
      <c r="F378">
        <v>354</v>
      </c>
      <c r="G378">
        <v>434</v>
      </c>
      <c r="H378">
        <v>375</v>
      </c>
      <c r="I378">
        <v>349</v>
      </c>
      <c r="J378">
        <v>484</v>
      </c>
      <c r="K378">
        <v>472</v>
      </c>
    </row>
    <row r="381" spans="9:11" ht="15">
      <c r="I381">
        <v>369</v>
      </c>
      <c r="K381" s="144">
        <f>((I382/I381)^(1/1)-1)</f>
        <v>0.13008130081300817</v>
      </c>
    </row>
    <row r="382" spans="9:11" ht="15">
      <c r="I382">
        <v>417</v>
      </c>
      <c r="J382" s="144">
        <f>((I383/I382)^(1/1)-1)</f>
        <v>-0.14148681055155876</v>
      </c>
      <c r="K382" s="144">
        <f>((I383/I382)^(1/1)-1)</f>
        <v>-0.14148681055155876</v>
      </c>
    </row>
    <row r="383" spans="9:11" ht="15">
      <c r="I383">
        <v>358</v>
      </c>
      <c r="J383" s="144">
        <f aca="true" t="shared" si="32" ref="J383:J390">((I384/I383)^(1/1)-1)</f>
        <v>-0.0977653631284916</v>
      </c>
      <c r="K383" s="144">
        <f aca="true" t="shared" si="33" ref="K383:K389">((I384/I383)^(1/1)-1)</f>
        <v>-0.0977653631284916</v>
      </c>
    </row>
    <row r="384" spans="9:11" ht="15">
      <c r="I384">
        <v>323</v>
      </c>
      <c r="J384" s="144">
        <f t="shared" si="32"/>
        <v>-0.08049535603715174</v>
      </c>
      <c r="K384" s="144">
        <f t="shared" si="33"/>
        <v>-0.08049535603715174</v>
      </c>
    </row>
    <row r="385" spans="9:11" ht="15">
      <c r="I385">
        <v>297</v>
      </c>
      <c r="J385" s="144">
        <f t="shared" si="32"/>
        <v>0.19191919191919182</v>
      </c>
      <c r="K385" s="144">
        <f t="shared" si="33"/>
        <v>0.19191919191919182</v>
      </c>
    </row>
    <row r="386" spans="9:11" ht="15">
      <c r="I386">
        <v>354</v>
      </c>
      <c r="J386" s="144">
        <f t="shared" si="32"/>
        <v>0.22598870056497167</v>
      </c>
      <c r="K386" s="144">
        <f t="shared" si="33"/>
        <v>0.22598870056497167</v>
      </c>
    </row>
    <row r="387" spans="9:11" ht="15">
      <c r="I387">
        <v>434</v>
      </c>
      <c r="J387" s="144">
        <f t="shared" si="32"/>
        <v>-0.13594470046082952</v>
      </c>
      <c r="K387" s="144">
        <f t="shared" si="33"/>
        <v>-0.13594470046082952</v>
      </c>
    </row>
    <row r="388" spans="9:11" ht="15">
      <c r="I388">
        <v>375</v>
      </c>
      <c r="J388" s="144">
        <f t="shared" si="32"/>
        <v>-0.06933333333333336</v>
      </c>
      <c r="K388" s="144">
        <f t="shared" si="33"/>
        <v>-0.06933333333333336</v>
      </c>
    </row>
    <row r="389" spans="9:11" ht="15">
      <c r="I389">
        <v>349</v>
      </c>
      <c r="J389" s="144">
        <f t="shared" si="32"/>
        <v>0.38681948424068757</v>
      </c>
      <c r="K389" s="144">
        <f t="shared" si="33"/>
        <v>0.38681948424068757</v>
      </c>
    </row>
    <row r="390" spans="9:11" ht="15">
      <c r="I390">
        <v>484</v>
      </c>
      <c r="J390" s="144">
        <f t="shared" si="32"/>
        <v>-0.024793388429752095</v>
      </c>
      <c r="K390" s="144">
        <f>AVERAGE(K381:K389)</f>
        <v>0.045531457114054916</v>
      </c>
    </row>
    <row r="391" spans="9:11" ht="15">
      <c r="I391">
        <v>472</v>
      </c>
      <c r="J391" s="144">
        <f>AVERAGE(J382:J390)</f>
        <v>0.028323158309303778</v>
      </c>
      <c r="K391" s="144">
        <f>AVERAGEA(K381,K382,K383,K384,K385,K386,K387,K388,K389)</f>
        <v>0.045531457114054916</v>
      </c>
    </row>
    <row r="392" spans="10:11" ht="15">
      <c r="J392" s="144">
        <f>AVERAGEA(J382,J383,J384,J385,J386,J387,J388,J389,J390)</f>
        <v>0.028323158309303778</v>
      </c>
      <c r="K392" s="69"/>
    </row>
    <row r="396" ht="15">
      <c r="A396" t="s">
        <v>132</v>
      </c>
    </row>
    <row r="397" spans="2:5" ht="15">
      <c r="B397" s="368" t="s">
        <v>135</v>
      </c>
      <c r="C397" s="369"/>
      <c r="D397" s="369" t="s">
        <v>136</v>
      </c>
      <c r="E397" s="370"/>
    </row>
    <row r="398" spans="2:5" ht="15.75" thickBot="1">
      <c r="B398" s="286" t="s">
        <v>73</v>
      </c>
      <c r="C398" s="287" t="s">
        <v>110</v>
      </c>
      <c r="D398" s="287" t="s">
        <v>73</v>
      </c>
      <c r="E398" s="288" t="s">
        <v>74</v>
      </c>
    </row>
    <row r="399" spans="1:5" ht="15.75" thickTop="1">
      <c r="A399" s="289" t="s">
        <v>133</v>
      </c>
      <c r="B399" s="280">
        <v>429</v>
      </c>
      <c r="C399" s="280">
        <v>347</v>
      </c>
      <c r="D399" s="280">
        <v>63</v>
      </c>
      <c r="E399" s="281">
        <v>52</v>
      </c>
    </row>
    <row r="400" spans="1:5" ht="15">
      <c r="A400" s="290" t="s">
        <v>75</v>
      </c>
      <c r="B400" s="282">
        <v>370</v>
      </c>
      <c r="C400" s="282">
        <v>234</v>
      </c>
      <c r="D400" s="282">
        <v>42</v>
      </c>
      <c r="E400" s="283">
        <v>69</v>
      </c>
    </row>
    <row r="401" spans="1:5" ht="15.75" thickBot="1">
      <c r="A401" s="291" t="s">
        <v>134</v>
      </c>
      <c r="B401" s="284">
        <v>339</v>
      </c>
      <c r="C401" s="284">
        <v>231</v>
      </c>
      <c r="D401" s="284">
        <v>39</v>
      </c>
      <c r="E401" s="285">
        <v>46</v>
      </c>
    </row>
    <row r="402" ht="15.75" thickTop="1"/>
    <row r="403" ht="15">
      <c r="A403" t="s">
        <v>137</v>
      </c>
    </row>
    <row r="422" ht="15">
      <c r="A422" t="s">
        <v>138</v>
      </c>
    </row>
    <row r="423" spans="2:5" ht="15">
      <c r="B423" s="373" t="s">
        <v>109</v>
      </c>
      <c r="C423" s="373"/>
      <c r="D423" s="373" t="s">
        <v>74</v>
      </c>
      <c r="E423" s="373"/>
    </row>
    <row r="424" spans="2:5" ht="15.75" thickBot="1">
      <c r="B424" s="301" t="s">
        <v>71</v>
      </c>
      <c r="C424" s="302" t="s">
        <v>72</v>
      </c>
      <c r="D424" s="302" t="s">
        <v>71</v>
      </c>
      <c r="E424" s="301" t="s">
        <v>72</v>
      </c>
    </row>
    <row r="425" spans="1:5" ht="15.75" thickTop="1">
      <c r="A425" s="293" t="s">
        <v>135</v>
      </c>
      <c r="B425" s="299">
        <v>491</v>
      </c>
      <c r="C425" s="297">
        <v>647</v>
      </c>
      <c r="D425" s="297">
        <v>450</v>
      </c>
      <c r="E425" s="294">
        <v>677</v>
      </c>
    </row>
    <row r="426" spans="1:5" ht="15">
      <c r="A426" s="295" t="s">
        <v>136</v>
      </c>
      <c r="B426" s="300">
        <v>86</v>
      </c>
      <c r="C426" s="298">
        <v>162</v>
      </c>
      <c r="D426" s="298">
        <v>86</v>
      </c>
      <c r="E426" s="296">
        <v>163</v>
      </c>
    </row>
    <row r="427" spans="1:5" ht="15">
      <c r="A427" s="295" t="s">
        <v>139</v>
      </c>
      <c r="B427" s="300">
        <f>SUM(B425:B426)</f>
        <v>577</v>
      </c>
      <c r="C427" s="298">
        <f>SUM(C425:C426)</f>
        <v>809</v>
      </c>
      <c r="D427" s="298">
        <f>SUM(D425:D426)</f>
        <v>536</v>
      </c>
      <c r="E427" s="296">
        <f>SUM(E425:E426)</f>
        <v>840</v>
      </c>
    </row>
    <row r="428" spans="1:5" ht="15.75" thickBot="1">
      <c r="A428" s="292" t="s">
        <v>42</v>
      </c>
      <c r="B428" s="374">
        <f>SUM(B427:C427)</f>
        <v>1386</v>
      </c>
      <c r="C428" s="375"/>
      <c r="D428" s="376">
        <f>SUM(D427:E427)</f>
        <v>1376</v>
      </c>
      <c r="E428" s="377"/>
    </row>
    <row r="429" ht="15.75" thickTop="1"/>
    <row r="431" ht="15">
      <c r="A431" t="s">
        <v>140</v>
      </c>
    </row>
    <row r="432" spans="1:5" ht="15">
      <c r="A432" s="303"/>
      <c r="B432" s="304" t="s">
        <v>143</v>
      </c>
      <c r="C432" s="305" t="s">
        <v>68</v>
      </c>
      <c r="D432" s="306" t="s">
        <v>144</v>
      </c>
      <c r="E432" s="307" t="s">
        <v>68</v>
      </c>
    </row>
    <row r="433" spans="1:5" ht="15">
      <c r="A433" s="308" t="s">
        <v>141</v>
      </c>
      <c r="B433" s="309">
        <v>409</v>
      </c>
      <c r="C433" s="314">
        <f>B433/$B$435</f>
        <v>0.7659176029962547</v>
      </c>
      <c r="D433" s="309">
        <v>439</v>
      </c>
      <c r="E433" s="310">
        <f>$D$433/D435</f>
        <v>0.8069852941176471</v>
      </c>
    </row>
    <row r="434" spans="1:5" ht="15">
      <c r="A434" s="308" t="s">
        <v>142</v>
      </c>
      <c r="B434" s="309">
        <v>125</v>
      </c>
      <c r="C434" s="314">
        <f>B434/$B$435</f>
        <v>0.2340823970037453</v>
      </c>
      <c r="D434" s="309">
        <v>105</v>
      </c>
      <c r="E434" s="310">
        <f>D434/$D$435</f>
        <v>0.19301470588235295</v>
      </c>
    </row>
    <row r="435" spans="1:5" ht="15">
      <c r="A435" s="311" t="s">
        <v>234</v>
      </c>
      <c r="B435" s="306">
        <f>SUM(B433:B434)</f>
        <v>534</v>
      </c>
      <c r="C435" s="312">
        <f>SUM(C433:C434)</f>
        <v>1</v>
      </c>
      <c r="D435" s="306">
        <f>SUM(D433:D434)</f>
        <v>544</v>
      </c>
      <c r="E435" s="313">
        <f>SUM(E433:E434)</f>
        <v>1</v>
      </c>
    </row>
    <row r="439" spans="1:2" ht="15">
      <c r="A439" s="98" t="s">
        <v>145</v>
      </c>
      <c r="B439" s="98">
        <v>288</v>
      </c>
    </row>
    <row r="440" spans="1:2" ht="15">
      <c r="A440" s="98" t="s">
        <v>146</v>
      </c>
      <c r="B440" s="98">
        <v>115</v>
      </c>
    </row>
    <row r="441" spans="1:2" ht="15">
      <c r="A441" s="98" t="s">
        <v>147</v>
      </c>
      <c r="B441" s="98">
        <v>36</v>
      </c>
    </row>
    <row r="460" ht="15.75" thickBot="1">
      <c r="A460" t="s">
        <v>150</v>
      </c>
    </row>
    <row r="461" spans="1:3" ht="15.75" thickBot="1">
      <c r="A461" s="346"/>
      <c r="B461" s="347" t="s">
        <v>143</v>
      </c>
      <c r="C461" s="348" t="s">
        <v>144</v>
      </c>
    </row>
    <row r="462" spans="1:3" ht="15.75" thickTop="1">
      <c r="A462" s="349" t="s">
        <v>151</v>
      </c>
      <c r="B462" s="350">
        <v>257</v>
      </c>
      <c r="C462" s="350">
        <v>288</v>
      </c>
    </row>
    <row r="463" spans="1:3" ht="15">
      <c r="A463" s="351" t="s">
        <v>146</v>
      </c>
      <c r="B463" s="352">
        <v>108</v>
      </c>
      <c r="C463" s="352">
        <v>115</v>
      </c>
    </row>
    <row r="464" spans="1:3" ht="15.75" thickBot="1">
      <c r="A464" s="353" t="s">
        <v>147</v>
      </c>
      <c r="B464" s="354">
        <v>44</v>
      </c>
      <c r="C464" s="354">
        <v>36</v>
      </c>
    </row>
    <row r="465" spans="1:4" ht="15">
      <c r="A465" s="355" t="s">
        <v>152</v>
      </c>
      <c r="B465" s="356">
        <v>0</v>
      </c>
      <c r="C465" s="356">
        <v>0</v>
      </c>
      <c r="D465" s="144">
        <f>C465/$C$471</f>
        <v>0</v>
      </c>
    </row>
    <row r="466" spans="1:4" ht="15">
      <c r="A466" s="355" t="s">
        <v>148</v>
      </c>
      <c r="B466" s="356">
        <v>0</v>
      </c>
      <c r="C466" s="356">
        <v>0</v>
      </c>
      <c r="D466" s="144">
        <f aca="true" t="shared" si="34" ref="D466:D471">C466/$C$471</f>
        <v>0</v>
      </c>
    </row>
    <row r="467" spans="1:4" ht="15">
      <c r="A467" s="355" t="s">
        <v>149</v>
      </c>
      <c r="B467" s="356">
        <v>9</v>
      </c>
      <c r="C467" s="356">
        <v>5</v>
      </c>
      <c r="D467" s="144">
        <f t="shared" si="34"/>
        <v>0.047619047619047616</v>
      </c>
    </row>
    <row r="468" spans="1:4" ht="15">
      <c r="A468" s="355" t="s">
        <v>154</v>
      </c>
      <c r="B468" s="356">
        <v>10</v>
      </c>
      <c r="C468" s="356">
        <v>20</v>
      </c>
      <c r="D468" s="144">
        <f t="shared" si="34"/>
        <v>0.19047619047619047</v>
      </c>
    </row>
    <row r="469" spans="1:4" ht="15.75" thickBot="1">
      <c r="A469" s="357" t="s">
        <v>153</v>
      </c>
      <c r="B469" s="358">
        <v>69</v>
      </c>
      <c r="C469" s="358">
        <v>80</v>
      </c>
      <c r="D469" s="144">
        <f t="shared" si="34"/>
        <v>0.7619047619047619</v>
      </c>
    </row>
    <row r="470" spans="1:3" ht="16.5" thickBot="1" thickTop="1">
      <c r="A470" s="359" t="s">
        <v>235</v>
      </c>
      <c r="B470" s="360">
        <f>SUM(B462:B469)</f>
        <v>497</v>
      </c>
      <c r="C470" s="360">
        <f>SUM(C462:C469)</f>
        <v>544</v>
      </c>
    </row>
    <row r="471" spans="3:4" ht="15">
      <c r="C471">
        <f>SUM(C465:C469)</f>
        <v>105</v>
      </c>
      <c r="D471" s="278">
        <f t="shared" si="34"/>
        <v>1</v>
      </c>
    </row>
    <row r="472" spans="1:2" ht="15">
      <c r="A472" t="s">
        <v>155</v>
      </c>
      <c r="B472" t="s">
        <v>156</v>
      </c>
    </row>
    <row r="474" spans="2:6" ht="15">
      <c r="B474" s="449" t="s">
        <v>159</v>
      </c>
      <c r="C474" s="449"/>
      <c r="D474" s="449"/>
      <c r="E474" s="449"/>
      <c r="F474" s="449"/>
    </row>
    <row r="475" spans="2:6" ht="15.75" thickBot="1">
      <c r="B475" s="105">
        <v>2014</v>
      </c>
      <c r="C475" s="106">
        <v>2015</v>
      </c>
      <c r="D475" s="106">
        <v>2016</v>
      </c>
      <c r="E475" s="106">
        <v>2017</v>
      </c>
      <c r="F475" s="107">
        <v>2018</v>
      </c>
    </row>
    <row r="476" spans="1:7" ht="15.75" thickTop="1">
      <c r="A476" s="101" t="s">
        <v>157</v>
      </c>
      <c r="B476" s="99">
        <v>393</v>
      </c>
      <c r="C476" s="99">
        <v>387</v>
      </c>
      <c r="D476" s="99">
        <v>378</v>
      </c>
      <c r="E476" s="99">
        <v>371</v>
      </c>
      <c r="F476" s="102">
        <v>351</v>
      </c>
      <c r="G476" s="144">
        <f>F476/$F$478</f>
        <v>0.7564655172413793</v>
      </c>
    </row>
    <row r="477" spans="1:7" ht="15">
      <c r="A477" s="103" t="s">
        <v>158</v>
      </c>
      <c r="B477" s="100">
        <v>87</v>
      </c>
      <c r="C477" s="100">
        <v>98</v>
      </c>
      <c r="D477" s="100">
        <v>107</v>
      </c>
      <c r="E477" s="100">
        <v>119</v>
      </c>
      <c r="F477" s="104">
        <v>113</v>
      </c>
      <c r="G477" s="144">
        <f>F477/$F$478</f>
        <v>0.2435344827586207</v>
      </c>
    </row>
    <row r="478" spans="1:7" ht="15.75" thickBot="1">
      <c r="A478" s="96" t="s">
        <v>67</v>
      </c>
      <c r="B478" s="97">
        <f>SUM(B476:B477)</f>
        <v>480</v>
      </c>
      <c r="C478" s="97">
        <f>SUM(C476:C477)</f>
        <v>485</v>
      </c>
      <c r="D478" s="97">
        <f>SUM(D476:D477)</f>
        <v>485</v>
      </c>
      <c r="E478" s="97">
        <f>SUM(E476:E477)</f>
        <v>490</v>
      </c>
      <c r="F478" s="97">
        <f>SUM(F476:F477)</f>
        <v>464</v>
      </c>
      <c r="G478" s="279">
        <f>G476+G477</f>
        <v>1</v>
      </c>
    </row>
    <row r="479" ht="15.75" thickTop="1"/>
    <row r="487" ht="15">
      <c r="A487" t="s">
        <v>168</v>
      </c>
    </row>
    <row r="488" ht="15">
      <c r="A488" t="s">
        <v>254</v>
      </c>
    </row>
    <row r="489" ht="15">
      <c r="A489" t="s">
        <v>253</v>
      </c>
    </row>
    <row r="490" ht="15">
      <c r="A490" t="s">
        <v>252</v>
      </c>
    </row>
    <row r="491" spans="1:4" ht="15">
      <c r="A491" s="14"/>
      <c r="B491" s="14">
        <v>2016</v>
      </c>
      <c r="C491" s="14">
        <v>2017</v>
      </c>
      <c r="D491" s="14">
        <v>2018</v>
      </c>
    </row>
    <row r="492" spans="1:5" ht="15">
      <c r="A492" s="108" t="s">
        <v>160</v>
      </c>
      <c r="B492" s="364">
        <v>116524353.3</v>
      </c>
      <c r="C492" s="364">
        <v>127725241.92</v>
      </c>
      <c r="D492" s="364">
        <f>E492/129.01*100</f>
        <v>114294030.69529493</v>
      </c>
      <c r="E492" s="361">
        <v>147450729</v>
      </c>
    </row>
    <row r="493" spans="1:5" ht="15">
      <c r="A493" s="108" t="s">
        <v>161</v>
      </c>
      <c r="B493" s="364">
        <v>105931327.34</v>
      </c>
      <c r="C493" s="364">
        <v>111891659.35</v>
      </c>
      <c r="D493" s="364">
        <f>E493/129.01*100</f>
        <v>107451137.687001</v>
      </c>
      <c r="E493" s="362">
        <v>138622712.73</v>
      </c>
    </row>
    <row r="494" spans="1:5" ht="15">
      <c r="A494" s="108" t="s">
        <v>162</v>
      </c>
      <c r="B494" s="364">
        <v>23526563.06</v>
      </c>
      <c r="C494" s="364">
        <v>50337563.52</v>
      </c>
      <c r="D494" s="364">
        <f>E494/129.01*100</f>
        <v>33453275.715060852</v>
      </c>
      <c r="E494" s="361">
        <v>43158071</v>
      </c>
    </row>
    <row r="495" spans="1:5" ht="15">
      <c r="A495" s="108" t="s">
        <v>163</v>
      </c>
      <c r="B495" s="364">
        <v>13733102.7</v>
      </c>
      <c r="C495" s="364">
        <v>15038774.22</v>
      </c>
      <c r="D495" s="364">
        <f>E495/129.01*100</f>
        <v>16926380.12557166</v>
      </c>
      <c r="E495" s="361">
        <v>21836723</v>
      </c>
    </row>
    <row r="496" spans="1:4" ht="15">
      <c r="A496" s="108" t="s">
        <v>164</v>
      </c>
      <c r="B496" s="14"/>
      <c r="C496" s="363">
        <f>(C492/B492*100)-100</f>
        <v>9.612487263638812</v>
      </c>
      <c r="D496" s="363">
        <f>(D492/C492*100)-100</f>
        <v>-10.515706232224346</v>
      </c>
    </row>
    <row r="497" spans="1:4" ht="15">
      <c r="A497" s="108" t="s">
        <v>165</v>
      </c>
      <c r="B497" s="14"/>
      <c r="C497" s="363">
        <f aca="true" t="shared" si="35" ref="C497:D499">(C493/B493*100)-100</f>
        <v>5.6265999489174305</v>
      </c>
      <c r="D497" s="363">
        <f t="shared" si="35"/>
        <v>-3.9685904103977236</v>
      </c>
    </row>
    <row r="498" spans="1:4" ht="15">
      <c r="A498" s="108" t="s">
        <v>166</v>
      </c>
      <c r="B498" s="14"/>
      <c r="C498" s="363">
        <f t="shared" si="35"/>
        <v>113.96054915298794</v>
      </c>
      <c r="D498" s="363">
        <f t="shared" si="35"/>
        <v>-33.54212366323755</v>
      </c>
    </row>
    <row r="499" spans="1:4" ht="15">
      <c r="A499" s="108" t="s">
        <v>167</v>
      </c>
      <c r="B499" s="14"/>
      <c r="C499" s="363">
        <f t="shared" si="35"/>
        <v>9.507476558811433</v>
      </c>
      <c r="D499" s="363">
        <f t="shared" si="35"/>
        <v>12.551594152277005</v>
      </c>
    </row>
    <row r="502" spans="1:2" ht="15">
      <c r="A502" s="14" t="s">
        <v>169</v>
      </c>
      <c r="B502" s="14"/>
    </row>
    <row r="503" spans="1:2" ht="15">
      <c r="A503" s="14"/>
      <c r="B503" s="14" t="s">
        <v>236</v>
      </c>
    </row>
    <row r="504" spans="1:2" ht="15">
      <c r="A504" s="14" t="s">
        <v>170</v>
      </c>
      <c r="B504" s="14">
        <v>28</v>
      </c>
    </row>
    <row r="505" spans="1:2" ht="15">
      <c r="A505" s="14" t="s">
        <v>171</v>
      </c>
      <c r="B505" s="14">
        <v>22</v>
      </c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 t="s">
        <v>172</v>
      </c>
      <c r="B508" s="14"/>
    </row>
    <row r="509" spans="1:2" ht="15">
      <c r="A509" s="14"/>
      <c r="B509" s="14"/>
    </row>
    <row r="510" spans="1:2" ht="15.75" thickBot="1">
      <c r="A510" s="109" t="s">
        <v>173</v>
      </c>
      <c r="B510" s="110" t="s">
        <v>180</v>
      </c>
    </row>
    <row r="511" spans="1:2" ht="15.75" thickTop="1">
      <c r="A511" s="111" t="s">
        <v>174</v>
      </c>
      <c r="B511" s="112">
        <v>438</v>
      </c>
    </row>
    <row r="512" spans="1:2" ht="15">
      <c r="A512" s="111" t="s">
        <v>175</v>
      </c>
      <c r="B512" s="112">
        <v>108</v>
      </c>
    </row>
    <row r="513" spans="1:2" ht="15">
      <c r="A513" s="111" t="s">
        <v>176</v>
      </c>
      <c r="B513" s="112">
        <v>53</v>
      </c>
    </row>
    <row r="514" spans="1:2" ht="15">
      <c r="A514" s="111" t="s">
        <v>177</v>
      </c>
      <c r="B514" s="112">
        <v>6</v>
      </c>
    </row>
    <row r="515" spans="1:2" ht="15">
      <c r="A515" s="111" t="s">
        <v>178</v>
      </c>
      <c r="B515" s="112">
        <v>38</v>
      </c>
    </row>
    <row r="516" spans="1:2" ht="15.75" thickBot="1">
      <c r="A516" s="113" t="s">
        <v>179</v>
      </c>
      <c r="B516" s="114">
        <v>16</v>
      </c>
    </row>
    <row r="517" spans="1:2" ht="15.75" thickTop="1">
      <c r="A517" s="14"/>
      <c r="B517" s="14"/>
    </row>
    <row r="518" spans="1:2" ht="15">
      <c r="A518" s="14" t="s">
        <v>181</v>
      </c>
      <c r="B518" s="14"/>
    </row>
    <row r="537" ht="15">
      <c r="A537" t="s">
        <v>182</v>
      </c>
    </row>
    <row r="539" spans="1:5" ht="15.75" thickBot="1">
      <c r="A539" s="115"/>
      <c r="B539" s="321" t="s">
        <v>187</v>
      </c>
      <c r="C539" s="321" t="s">
        <v>188</v>
      </c>
      <c r="D539" s="321" t="s">
        <v>189</v>
      </c>
      <c r="E539" s="321" t="s">
        <v>190</v>
      </c>
    </row>
    <row r="540" spans="1:5" ht="15.75" thickTop="1">
      <c r="A540" s="315" t="s">
        <v>183</v>
      </c>
      <c r="B540" s="316">
        <v>6174</v>
      </c>
      <c r="C540" s="316">
        <v>157</v>
      </c>
      <c r="D540" s="316">
        <v>961</v>
      </c>
      <c r="E540" s="317">
        <v>20</v>
      </c>
    </row>
    <row r="541" spans="1:5" ht="15">
      <c r="A541" s="318" t="s">
        <v>184</v>
      </c>
      <c r="B541" s="319">
        <v>1979</v>
      </c>
      <c r="C541" s="319">
        <v>263</v>
      </c>
      <c r="D541" s="319">
        <v>65</v>
      </c>
      <c r="E541" s="320">
        <v>10</v>
      </c>
    </row>
    <row r="542" spans="1:5" ht="15">
      <c r="A542" s="318" t="s">
        <v>185</v>
      </c>
      <c r="B542" s="319">
        <v>1266</v>
      </c>
      <c r="C542" s="319">
        <v>0</v>
      </c>
      <c r="D542" s="319">
        <v>81</v>
      </c>
      <c r="E542" s="320">
        <v>419</v>
      </c>
    </row>
    <row r="543" spans="1:5" ht="15">
      <c r="A543" s="318" t="s">
        <v>186</v>
      </c>
      <c r="B543" s="319">
        <v>3574</v>
      </c>
      <c r="C543" s="319">
        <v>274</v>
      </c>
      <c r="D543" s="319">
        <v>1954</v>
      </c>
      <c r="E543" s="320">
        <v>106</v>
      </c>
    </row>
    <row r="544" spans="1:5" ht="15.75" thickBot="1">
      <c r="A544" s="322" t="s">
        <v>42</v>
      </c>
      <c r="B544" s="323">
        <f>SUM(B540:B543)</f>
        <v>12993</v>
      </c>
      <c r="C544" s="323">
        <f>SUM(C540:C543)</f>
        <v>694</v>
      </c>
      <c r="D544" s="323">
        <f>SUM(D540:D543)</f>
        <v>3061</v>
      </c>
      <c r="E544" s="324">
        <f>SUM(E540:E543)</f>
        <v>555</v>
      </c>
    </row>
    <row r="545" ht="15.75" thickTop="1"/>
    <row r="548" spans="1:3" ht="15">
      <c r="A548" s="371" t="s">
        <v>212</v>
      </c>
      <c r="B548" s="378" t="s">
        <v>207</v>
      </c>
      <c r="C548" s="378"/>
    </row>
    <row r="549" spans="1:3" ht="15.75" thickBot="1">
      <c r="A549" s="372"/>
      <c r="B549" s="325" t="s">
        <v>208</v>
      </c>
      <c r="C549" s="325" t="s">
        <v>209</v>
      </c>
    </row>
    <row r="550" spans="1:3" ht="15.75" thickTop="1">
      <c r="A550" s="326" t="s">
        <v>191</v>
      </c>
      <c r="B550" s="327">
        <v>0</v>
      </c>
      <c r="C550" s="327">
        <v>0</v>
      </c>
    </row>
    <row r="551" spans="1:3" ht="15">
      <c r="A551" s="328" t="s">
        <v>192</v>
      </c>
      <c r="B551" s="329">
        <v>0</v>
      </c>
      <c r="C551" s="329">
        <v>0</v>
      </c>
    </row>
    <row r="552" spans="1:3" ht="15">
      <c r="A552" s="328" t="s">
        <v>193</v>
      </c>
      <c r="B552" s="329">
        <v>8</v>
      </c>
      <c r="C552" s="329">
        <v>17</v>
      </c>
    </row>
    <row r="553" spans="1:3" ht="15">
      <c r="A553" s="328" t="s">
        <v>194</v>
      </c>
      <c r="B553" s="329">
        <v>0</v>
      </c>
      <c r="C553" s="329">
        <v>0</v>
      </c>
    </row>
    <row r="554" spans="1:3" ht="15">
      <c r="A554" s="328" t="s">
        <v>195</v>
      </c>
      <c r="B554" s="329">
        <v>0</v>
      </c>
      <c r="C554" s="329">
        <v>0</v>
      </c>
    </row>
    <row r="555" spans="1:3" ht="15">
      <c r="A555" s="328" t="s">
        <v>196</v>
      </c>
      <c r="B555" s="329">
        <v>42</v>
      </c>
      <c r="C555" s="329">
        <v>82</v>
      </c>
    </row>
    <row r="556" spans="1:3" ht="15">
      <c r="A556" s="328" t="s">
        <v>197</v>
      </c>
      <c r="B556" s="329">
        <v>0</v>
      </c>
      <c r="C556" s="329">
        <v>0</v>
      </c>
    </row>
    <row r="557" spans="1:3" ht="15">
      <c r="A557" s="328" t="s">
        <v>198</v>
      </c>
      <c r="B557" s="329">
        <v>8</v>
      </c>
      <c r="C557" s="329">
        <v>51</v>
      </c>
    </row>
    <row r="558" spans="1:3" ht="15">
      <c r="A558" s="328" t="s">
        <v>199</v>
      </c>
      <c r="B558" s="329">
        <v>4</v>
      </c>
      <c r="C558" s="329">
        <v>4</v>
      </c>
    </row>
    <row r="559" spans="1:3" ht="15">
      <c r="A559" s="328" t="s">
        <v>200</v>
      </c>
      <c r="B559" s="329">
        <v>47</v>
      </c>
      <c r="C559" s="329">
        <v>94</v>
      </c>
    </row>
    <row r="560" spans="1:3" ht="15">
      <c r="A560" s="328" t="s">
        <v>201</v>
      </c>
      <c r="B560" s="329">
        <v>24</v>
      </c>
      <c r="C560" s="329">
        <v>48</v>
      </c>
    </row>
    <row r="561" spans="1:3" ht="15">
      <c r="A561" s="328" t="s">
        <v>202</v>
      </c>
      <c r="B561" s="329">
        <v>23</v>
      </c>
      <c r="C561" s="329">
        <v>57</v>
      </c>
    </row>
    <row r="562" spans="1:3" ht="15">
      <c r="A562" s="328" t="s">
        <v>203</v>
      </c>
      <c r="B562" s="329">
        <v>12</v>
      </c>
      <c r="C562" s="329">
        <v>31</v>
      </c>
    </row>
    <row r="563" spans="1:3" ht="15">
      <c r="A563" s="328" t="s">
        <v>210</v>
      </c>
      <c r="B563" s="329">
        <v>17</v>
      </c>
      <c r="C563" s="329">
        <v>34</v>
      </c>
    </row>
    <row r="564" spans="1:3" ht="15">
      <c r="A564" s="328" t="s">
        <v>211</v>
      </c>
      <c r="B564" s="329">
        <v>12</v>
      </c>
      <c r="C564" s="329">
        <v>24</v>
      </c>
    </row>
    <row r="565" spans="1:3" ht="15">
      <c r="A565" s="328" t="s">
        <v>204</v>
      </c>
      <c r="B565" s="329">
        <v>0</v>
      </c>
      <c r="C565" s="329">
        <v>1</v>
      </c>
    </row>
    <row r="566" spans="1:3" ht="15">
      <c r="A566" s="328" t="s">
        <v>205</v>
      </c>
      <c r="B566" s="329">
        <v>8</v>
      </c>
      <c r="C566" s="329">
        <v>11</v>
      </c>
    </row>
    <row r="567" spans="1:3" ht="15">
      <c r="A567" s="330" t="s">
        <v>206</v>
      </c>
      <c r="B567" s="331">
        <v>28</v>
      </c>
      <c r="C567" s="331">
        <v>64</v>
      </c>
    </row>
    <row r="568" spans="1:3" ht="15">
      <c r="A568" s="371" t="s">
        <v>212</v>
      </c>
      <c r="B568" s="420" t="s">
        <v>219</v>
      </c>
      <c r="C568" s="421"/>
    </row>
    <row r="569" spans="1:3" ht="15.75" thickBot="1">
      <c r="A569" s="372"/>
      <c r="B569" s="325" t="s">
        <v>208</v>
      </c>
      <c r="C569" s="325" t="s">
        <v>209</v>
      </c>
    </row>
    <row r="570" spans="1:3" ht="15.75" thickTop="1">
      <c r="A570" s="332" t="s">
        <v>213</v>
      </c>
      <c r="B570" s="333">
        <v>3</v>
      </c>
      <c r="C570" s="333">
        <v>6</v>
      </c>
    </row>
    <row r="571" spans="1:3" ht="15">
      <c r="A571" s="334" t="s">
        <v>214</v>
      </c>
      <c r="B571" s="335">
        <v>20</v>
      </c>
      <c r="C571" s="335">
        <v>41</v>
      </c>
    </row>
    <row r="572" spans="1:3" ht="15">
      <c r="A572" s="334" t="s">
        <v>215</v>
      </c>
      <c r="B572" s="335">
        <v>13</v>
      </c>
      <c r="C572" s="335">
        <v>26</v>
      </c>
    </row>
    <row r="574" ht="15">
      <c r="A574" t="s">
        <v>220</v>
      </c>
    </row>
    <row r="575" spans="1:3" ht="15.75" thickBot="1">
      <c r="A575" s="122" t="s">
        <v>31</v>
      </c>
      <c r="B575" s="123" t="s">
        <v>216</v>
      </c>
      <c r="C575" s="124" t="s">
        <v>217</v>
      </c>
    </row>
    <row r="576" spans="1:3" ht="15.75" thickTop="1">
      <c r="A576" s="116" t="s">
        <v>111</v>
      </c>
      <c r="B576" s="117">
        <v>0</v>
      </c>
      <c r="C576" s="118">
        <v>0</v>
      </c>
    </row>
    <row r="577" spans="1:3" ht="15">
      <c r="A577" s="119" t="s">
        <v>35</v>
      </c>
      <c r="B577" s="120">
        <v>8</v>
      </c>
      <c r="C577" s="121">
        <v>1</v>
      </c>
    </row>
    <row r="578" spans="1:3" ht="21">
      <c r="A578" s="119" t="s">
        <v>218</v>
      </c>
      <c r="B578" s="120">
        <v>0</v>
      </c>
      <c r="C578" s="121">
        <v>1</v>
      </c>
    </row>
    <row r="579" spans="1:3" ht="21">
      <c r="A579" s="119" t="s">
        <v>37</v>
      </c>
      <c r="B579" s="120">
        <v>1</v>
      </c>
      <c r="C579" s="121">
        <v>10</v>
      </c>
    </row>
    <row r="580" spans="1:3" ht="21">
      <c r="A580" s="119" t="s">
        <v>52</v>
      </c>
      <c r="B580" s="120">
        <v>1</v>
      </c>
      <c r="C580" s="121">
        <v>5</v>
      </c>
    </row>
    <row r="581" spans="1:3" ht="21">
      <c r="A581" s="119" t="s">
        <v>115</v>
      </c>
      <c r="B581" s="120">
        <v>0</v>
      </c>
      <c r="C581" s="121">
        <v>0</v>
      </c>
    </row>
    <row r="582" spans="1:3" ht="15">
      <c r="A582" s="119" t="s">
        <v>40</v>
      </c>
      <c r="B582" s="120">
        <v>0</v>
      </c>
      <c r="C582" s="121">
        <v>1</v>
      </c>
    </row>
    <row r="583" spans="1:3" ht="15.75" thickBot="1">
      <c r="A583" s="125" t="s">
        <v>41</v>
      </c>
      <c r="B583" s="126">
        <v>0</v>
      </c>
      <c r="C583" s="127">
        <v>0</v>
      </c>
    </row>
    <row r="584" spans="1:3" ht="15.75" thickBot="1">
      <c r="A584" s="128" t="s">
        <v>42</v>
      </c>
      <c r="B584" s="129">
        <f>SUM(B576:B583)</f>
        <v>10</v>
      </c>
      <c r="C584" s="130">
        <f>SUM(C576:C583)</f>
        <v>18</v>
      </c>
    </row>
    <row r="585" ht="15.75" thickTop="1"/>
  </sheetData>
  <sheetProtection/>
  <mergeCells count="70">
    <mergeCell ref="B474:F474"/>
    <mergeCell ref="J262:J264"/>
    <mergeCell ref="J266:J268"/>
    <mergeCell ref="B78:C78"/>
    <mergeCell ref="D78:E78"/>
    <mergeCell ref="D159:E159"/>
    <mergeCell ref="B155:C155"/>
    <mergeCell ref="D155:E155"/>
    <mergeCell ref="B138:D138"/>
    <mergeCell ref="E138:G138"/>
    <mergeCell ref="D84:D85"/>
    <mergeCell ref="A137:A139"/>
    <mergeCell ref="B158:C158"/>
    <mergeCell ref="D158:E158"/>
    <mergeCell ref="B159:C159"/>
    <mergeCell ref="B3:B4"/>
    <mergeCell ref="C3:C4"/>
    <mergeCell ref="D3:L3"/>
    <mergeCell ref="B137:G137"/>
    <mergeCell ref="B118:E118"/>
    <mergeCell ref="B568:C568"/>
    <mergeCell ref="A568:A569"/>
    <mergeCell ref="H118:K118"/>
    <mergeCell ref="L118:O118"/>
    <mergeCell ref="B81:C81"/>
    <mergeCell ref="D81:E81"/>
    <mergeCell ref="B84:C84"/>
    <mergeCell ref="B119:C119"/>
    <mergeCell ref="D119:E119"/>
    <mergeCell ref="A119:A120"/>
    <mergeCell ref="E321:G321"/>
    <mergeCell ref="A29:A30"/>
    <mergeCell ref="B29:E29"/>
    <mergeCell ref="B30:C30"/>
    <mergeCell ref="D30:E30"/>
    <mergeCell ref="B59:C59"/>
    <mergeCell ref="D59:D60"/>
    <mergeCell ref="E59:E60"/>
    <mergeCell ref="A59:A60"/>
    <mergeCell ref="A84:A85"/>
    <mergeCell ref="B180:C180"/>
    <mergeCell ref="D180:E180"/>
    <mergeCell ref="A321:A322"/>
    <mergeCell ref="B252:C252"/>
    <mergeCell ref="D252:E252"/>
    <mergeCell ref="B256:C256"/>
    <mergeCell ref="D256:E256"/>
    <mergeCell ref="B259:C259"/>
    <mergeCell ref="B296:K296"/>
    <mergeCell ref="B321:D321"/>
    <mergeCell ref="D360:D361"/>
    <mergeCell ref="A212:A213"/>
    <mergeCell ref="B163:D163"/>
    <mergeCell ref="A259:A260"/>
    <mergeCell ref="B183:C183"/>
    <mergeCell ref="D183:E183"/>
    <mergeCell ref="A206:A207"/>
    <mergeCell ref="A208:A209"/>
    <mergeCell ref="A210:A211"/>
    <mergeCell ref="E163:G163"/>
    <mergeCell ref="A360:A361"/>
    <mergeCell ref="B397:C397"/>
    <mergeCell ref="D397:E397"/>
    <mergeCell ref="A548:A549"/>
    <mergeCell ref="B423:C423"/>
    <mergeCell ref="D423:E423"/>
    <mergeCell ref="B428:C428"/>
    <mergeCell ref="D428:E428"/>
    <mergeCell ref="B548:C548"/>
    <mergeCell ref="B360:C3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8"/>
  <sheetViews>
    <sheetView zoomScalePageLayoutView="0" workbookViewId="0" topLeftCell="A1">
      <selection activeCell="F23" sqref="F23"/>
    </sheetView>
  </sheetViews>
  <sheetFormatPr defaultColWidth="11.421875" defaultRowHeight="15"/>
  <sheetData>
    <row r="4" spans="2:4" ht="15">
      <c r="B4" t="s">
        <v>34</v>
      </c>
      <c r="C4" s="144">
        <v>0.1884</v>
      </c>
      <c r="D4" s="144">
        <v>0.19121236777868186</v>
      </c>
    </row>
    <row r="5" spans="2:4" ht="15">
      <c r="B5" t="s">
        <v>45</v>
      </c>
      <c r="C5" s="144">
        <v>0.0641</v>
      </c>
      <c r="D5" s="144">
        <v>0.061838893409275834</v>
      </c>
    </row>
    <row r="6" spans="2:4" ht="15">
      <c r="B6" t="s">
        <v>62</v>
      </c>
      <c r="C6" s="144">
        <v>0.0557</v>
      </c>
      <c r="D6" s="144">
        <v>0.05370219690805533</v>
      </c>
    </row>
    <row r="7" spans="2:4" ht="15">
      <c r="B7" t="s">
        <v>46</v>
      </c>
      <c r="C7" s="144">
        <v>0.0725</v>
      </c>
      <c r="D7" s="144">
        <v>0.06997558991049634</v>
      </c>
    </row>
    <row r="8" spans="2:4" ht="15">
      <c r="B8" t="s">
        <v>47</v>
      </c>
      <c r="C8" s="144">
        <v>0.0641</v>
      </c>
      <c r="D8" s="144">
        <v>0.061838893409275834</v>
      </c>
    </row>
    <row r="9" spans="2:4" ht="15">
      <c r="B9" t="s">
        <v>48</v>
      </c>
      <c r="C9" s="144">
        <v>0.0641</v>
      </c>
      <c r="D9" s="144">
        <v>0.061838893409275834</v>
      </c>
    </row>
    <row r="10" spans="2:4" ht="15">
      <c r="B10" t="s">
        <v>49</v>
      </c>
      <c r="C10" s="144">
        <v>0.0564</v>
      </c>
      <c r="D10" s="144">
        <v>0.05370219690805533</v>
      </c>
    </row>
    <row r="11" spans="2:4" ht="15">
      <c r="B11" t="s">
        <v>50</v>
      </c>
      <c r="C11" s="144">
        <v>0.0557</v>
      </c>
      <c r="D11" s="144">
        <v>0.05370219690805533</v>
      </c>
    </row>
    <row r="12" spans="2:4" ht="15">
      <c r="B12" t="s">
        <v>51</v>
      </c>
      <c r="C12" s="144">
        <v>0.0839</v>
      </c>
      <c r="D12" s="144">
        <v>0.08462164361269324</v>
      </c>
    </row>
    <row r="13" spans="2:4" ht="15">
      <c r="B13" t="s">
        <v>52</v>
      </c>
      <c r="C13" s="144">
        <v>0.0839</v>
      </c>
      <c r="D13" s="144">
        <v>0.08462164361269324</v>
      </c>
    </row>
    <row r="14" spans="2:4" ht="15">
      <c r="B14" t="s">
        <v>63</v>
      </c>
      <c r="C14" s="144">
        <v>0.0839</v>
      </c>
      <c r="D14" s="144">
        <v>0.08462164361269324</v>
      </c>
    </row>
    <row r="15" spans="2:4" ht="15">
      <c r="B15" t="s">
        <v>41</v>
      </c>
      <c r="C15" s="144">
        <v>0.1152</v>
      </c>
      <c r="D15" s="144">
        <v>0.11554109031733116</v>
      </c>
    </row>
    <row r="16" spans="2:4" ht="15">
      <c r="B16" t="s">
        <v>64</v>
      </c>
      <c r="C16" s="144"/>
      <c r="D16" s="144">
        <v>0.022782750203417412</v>
      </c>
    </row>
    <row r="17" spans="2:4" ht="15">
      <c r="B17" t="s">
        <v>43</v>
      </c>
      <c r="C17" s="144"/>
      <c r="D17" s="144">
        <v>0</v>
      </c>
    </row>
    <row r="18" spans="2:3" ht="15">
      <c r="B18" t="s">
        <v>237</v>
      </c>
      <c r="C18" s="144">
        <v>0.012199999999999999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K32"/>
  <sheetViews>
    <sheetView zoomScalePageLayoutView="0" workbookViewId="0" topLeftCell="E1">
      <selection activeCell="G31" sqref="G31"/>
    </sheetView>
  </sheetViews>
  <sheetFormatPr defaultColWidth="11.421875" defaultRowHeight="15"/>
  <sheetData>
    <row r="4" spans="2:11" ht="15">
      <c r="B4" s="98"/>
      <c r="C4" s="148" t="s">
        <v>230</v>
      </c>
      <c r="D4" s="148" t="s">
        <v>231</v>
      </c>
      <c r="E4" s="148" t="s">
        <v>42</v>
      </c>
      <c r="H4" t="s">
        <v>240</v>
      </c>
      <c r="I4">
        <v>127.59</v>
      </c>
      <c r="J4">
        <v>0.13</v>
      </c>
      <c r="K4">
        <v>0.13</v>
      </c>
    </row>
    <row r="5" spans="2:11" ht="15">
      <c r="B5" s="98" t="s">
        <v>221</v>
      </c>
      <c r="C5" s="147">
        <v>18.5</v>
      </c>
      <c r="D5" s="98">
        <v>13.5</v>
      </c>
      <c r="E5" s="147">
        <f>SUM(C5:D5)</f>
        <v>32</v>
      </c>
      <c r="H5" t="s">
        <v>241</v>
      </c>
      <c r="I5">
        <v>127.91</v>
      </c>
      <c r="J5">
        <v>0.25</v>
      </c>
      <c r="K5">
        <v>0.38</v>
      </c>
    </row>
    <row r="6" spans="2:11" ht="15">
      <c r="B6" s="98" t="s">
        <v>222</v>
      </c>
      <c r="C6" s="147">
        <v>18.5</v>
      </c>
      <c r="D6" s="98">
        <v>13.5</v>
      </c>
      <c r="E6" s="147">
        <f>SUM(C6:D6)</f>
        <v>32</v>
      </c>
      <c r="H6" t="s">
        <v>242</v>
      </c>
      <c r="I6">
        <v>128.54</v>
      </c>
      <c r="J6">
        <v>0.49</v>
      </c>
      <c r="K6">
        <v>0.87</v>
      </c>
    </row>
    <row r="7" spans="2:11" ht="15">
      <c r="B7" s="98" t="s">
        <v>223</v>
      </c>
      <c r="C7" s="147">
        <v>18.5</v>
      </c>
      <c r="D7" s="98">
        <v>13.5</v>
      </c>
      <c r="E7" s="147">
        <f>SUM(C7:D7)</f>
        <v>32</v>
      </c>
      <c r="H7" t="s">
        <v>243</v>
      </c>
      <c r="I7">
        <v>128.36</v>
      </c>
      <c r="J7">
        <v>-0.14</v>
      </c>
      <c r="K7">
        <v>0.73</v>
      </c>
    </row>
    <row r="8" spans="2:11" ht="15">
      <c r="B8" s="98" t="s">
        <v>224</v>
      </c>
      <c r="C8" s="147">
        <v>17</v>
      </c>
      <c r="D8" s="98">
        <v>13.5</v>
      </c>
      <c r="E8" s="147">
        <f>SUM(C8:D8)</f>
        <v>30.5</v>
      </c>
      <c r="H8" t="s">
        <v>244</v>
      </c>
      <c r="I8">
        <v>128.38</v>
      </c>
      <c r="J8">
        <v>0.02</v>
      </c>
      <c r="K8">
        <v>0.75</v>
      </c>
    </row>
    <row r="9" spans="2:11" ht="15">
      <c r="B9" s="98" t="s">
        <v>225</v>
      </c>
      <c r="C9" s="147">
        <v>18.5</v>
      </c>
      <c r="D9" s="98">
        <v>13.5</v>
      </c>
      <c r="E9" s="147">
        <f>SUM(C9:D9)</f>
        <v>32</v>
      </c>
      <c r="H9" t="s">
        <v>245</v>
      </c>
      <c r="I9">
        <v>128.81</v>
      </c>
      <c r="J9">
        <v>0.33</v>
      </c>
      <c r="K9">
        <v>1.08</v>
      </c>
    </row>
    <row r="10" spans="2:11" ht="15">
      <c r="B10" s="98" t="s">
        <v>226</v>
      </c>
      <c r="C10" s="147">
        <v>18.5</v>
      </c>
      <c r="D10" s="98"/>
      <c r="E10" s="147"/>
      <c r="H10" t="s">
        <v>246</v>
      </c>
      <c r="I10">
        <v>129.31</v>
      </c>
      <c r="J10">
        <v>0.38</v>
      </c>
      <c r="K10">
        <v>1.47</v>
      </c>
    </row>
    <row r="11" spans="2:11" ht="15">
      <c r="B11" s="98" t="s">
        <v>227</v>
      </c>
      <c r="C11" s="147">
        <v>18.5</v>
      </c>
      <c r="D11" s="98"/>
      <c r="E11" s="98"/>
      <c r="H11" t="s">
        <v>247</v>
      </c>
      <c r="I11">
        <v>129.48</v>
      </c>
      <c r="J11">
        <v>0.13</v>
      </c>
      <c r="K11">
        <v>1.6</v>
      </c>
    </row>
    <row r="12" spans="2:11" ht="15">
      <c r="B12" s="98" t="s">
        <v>228</v>
      </c>
      <c r="C12" s="147">
        <v>25.5</v>
      </c>
      <c r="D12" s="98"/>
      <c r="E12" s="98"/>
      <c r="H12" t="s">
        <v>248</v>
      </c>
      <c r="I12">
        <v>129.72</v>
      </c>
      <c r="J12">
        <v>0.19</v>
      </c>
      <c r="K12">
        <v>1.8</v>
      </c>
    </row>
    <row r="13" spans="2:11" ht="15">
      <c r="B13" s="98" t="s">
        <v>229</v>
      </c>
      <c r="C13" s="147">
        <v>5</v>
      </c>
      <c r="D13" s="98"/>
      <c r="E13" s="98"/>
      <c r="H13" t="s">
        <v>249</v>
      </c>
      <c r="I13">
        <v>129.83</v>
      </c>
      <c r="J13">
        <v>0.08</v>
      </c>
      <c r="K13">
        <v>1.88</v>
      </c>
    </row>
    <row r="14" spans="2:11" ht="15">
      <c r="B14" s="98"/>
      <c r="C14" s="147">
        <f>SUM(C5:C13)</f>
        <v>158.5</v>
      </c>
      <c r="D14" s="98">
        <f>SUM(D5:D13)</f>
        <v>67.5</v>
      </c>
      <c r="E14" s="147">
        <f>SUM(E5:E9)</f>
        <v>158.5</v>
      </c>
      <c r="H14" t="s">
        <v>250</v>
      </c>
      <c r="I14">
        <v>129.99</v>
      </c>
      <c r="J14">
        <v>0.12</v>
      </c>
      <c r="K14">
        <v>2.01</v>
      </c>
    </row>
    <row r="15" spans="8:9" ht="15">
      <c r="H15" t="s">
        <v>251</v>
      </c>
      <c r="I15">
        <v>130.23</v>
      </c>
    </row>
    <row r="16" ht="15">
      <c r="I16">
        <f>AVERAGE(I4:I15)</f>
        <v>129.0125</v>
      </c>
    </row>
    <row r="20" spans="8:11" ht="15">
      <c r="H20" t="s">
        <v>240</v>
      </c>
      <c r="I20">
        <v>126.01</v>
      </c>
      <c r="J20">
        <v>0.24</v>
      </c>
      <c r="K20">
        <v>0.24</v>
      </c>
    </row>
    <row r="21" spans="8:11" ht="15">
      <c r="H21" t="s">
        <v>241</v>
      </c>
      <c r="I21">
        <v>126.42</v>
      </c>
      <c r="J21">
        <v>0.32</v>
      </c>
      <c r="K21">
        <v>0.56</v>
      </c>
    </row>
    <row r="22" spans="8:11" ht="15">
      <c r="H22" t="s">
        <v>242</v>
      </c>
      <c r="I22">
        <v>128.07</v>
      </c>
      <c r="J22">
        <v>1.3</v>
      </c>
      <c r="K22">
        <v>1.87</v>
      </c>
    </row>
    <row r="23" spans="8:11" ht="15">
      <c r="H23" t="s">
        <v>243</v>
      </c>
      <c r="I23">
        <v>127.74</v>
      </c>
      <c r="J23">
        <v>-0.26</v>
      </c>
      <c r="K23">
        <v>1.61</v>
      </c>
    </row>
    <row r="24" spans="8:11" ht="15">
      <c r="H24" t="s">
        <v>244</v>
      </c>
      <c r="I24">
        <v>127.2</v>
      </c>
      <c r="J24">
        <v>-0.42</v>
      </c>
      <c r="K24">
        <v>1.18</v>
      </c>
    </row>
    <row r="25" spans="8:11" ht="15">
      <c r="H25" t="s">
        <v>245</v>
      </c>
      <c r="I25">
        <v>127</v>
      </c>
      <c r="J25">
        <v>-0.16</v>
      </c>
      <c r="K25">
        <v>1.02</v>
      </c>
    </row>
    <row r="26" spans="8:11" ht="15">
      <c r="H26" t="s">
        <v>246</v>
      </c>
      <c r="I26">
        <v>127.25</v>
      </c>
      <c r="J26">
        <v>0.2</v>
      </c>
      <c r="K26">
        <v>1.22</v>
      </c>
    </row>
    <row r="27" spans="8:11" ht="15">
      <c r="H27" t="s">
        <v>247</v>
      </c>
      <c r="I27">
        <v>128.1</v>
      </c>
      <c r="J27">
        <v>0.67</v>
      </c>
      <c r="K27">
        <v>1.9</v>
      </c>
    </row>
    <row r="28" spans="8:11" ht="15">
      <c r="H28" t="s">
        <v>248</v>
      </c>
      <c r="I28">
        <v>128.08</v>
      </c>
      <c r="J28">
        <v>-0.02</v>
      </c>
      <c r="K28">
        <v>1.88</v>
      </c>
    </row>
    <row r="29" spans="8:11" ht="15">
      <c r="H29" t="s">
        <v>249</v>
      </c>
      <c r="I29">
        <v>127.48</v>
      </c>
      <c r="J29">
        <v>-0.47</v>
      </c>
      <c r="K29">
        <v>1.41</v>
      </c>
    </row>
    <row r="30" spans="8:11" ht="15">
      <c r="H30" t="s">
        <v>250</v>
      </c>
      <c r="I30">
        <v>127.23</v>
      </c>
      <c r="J30">
        <v>-0.2</v>
      </c>
      <c r="K30">
        <v>1.21</v>
      </c>
    </row>
    <row r="31" spans="8:11" ht="15">
      <c r="H31" t="s">
        <v>251</v>
      </c>
      <c r="I31">
        <v>127.43</v>
      </c>
      <c r="J31">
        <v>0.16</v>
      </c>
      <c r="K31">
        <v>1.36</v>
      </c>
    </row>
    <row r="32" ht="15">
      <c r="I32">
        <f>AVERAGE(I20:I31)</f>
        <v>127.33416666666669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PageLayoutView="0" workbookViewId="0" topLeftCell="B1">
      <selection activeCell="P24" sqref="P24"/>
    </sheetView>
  </sheetViews>
  <sheetFormatPr defaultColWidth="11.421875" defaultRowHeight="15"/>
  <cols>
    <col min="3" max="3" width="19.28125" style="0" customWidth="1"/>
  </cols>
  <sheetData>
    <row r="2" spans="2:13" ht="21" customHeight="1">
      <c r="B2" s="456" t="s">
        <v>255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ht="15.75" thickBot="1"/>
    <row r="4" spans="2:13" ht="15.75" thickBot="1">
      <c r="B4" s="439" t="s">
        <v>11</v>
      </c>
      <c r="C4" s="441" t="s">
        <v>12</v>
      </c>
      <c r="D4" s="443" t="s">
        <v>263</v>
      </c>
      <c r="E4" s="443"/>
      <c r="F4" s="443"/>
      <c r="G4" s="443"/>
      <c r="H4" s="443"/>
      <c r="I4" s="443"/>
      <c r="J4" s="443"/>
      <c r="K4" s="443"/>
      <c r="L4" s="443"/>
      <c r="M4" s="10"/>
    </row>
    <row r="5" spans="2:13" ht="15.75" thickBot="1">
      <c r="B5" s="440"/>
      <c r="C5" s="442"/>
      <c r="D5" s="365">
        <v>2009</v>
      </c>
      <c r="E5" s="365">
        <v>2010</v>
      </c>
      <c r="F5" s="365">
        <v>2011</v>
      </c>
      <c r="G5" s="365">
        <v>2012</v>
      </c>
      <c r="H5" s="365">
        <v>2013</v>
      </c>
      <c r="I5" s="365">
        <v>2014</v>
      </c>
      <c r="J5" s="365">
        <v>2015</v>
      </c>
      <c r="K5" s="365">
        <v>2016</v>
      </c>
      <c r="L5" s="3">
        <v>2017</v>
      </c>
      <c r="M5" s="11">
        <v>2018</v>
      </c>
    </row>
    <row r="6" spans="2:13" ht="15.75" thickTop="1">
      <c r="B6" s="4">
        <v>1</v>
      </c>
      <c r="C6" s="5" t="s">
        <v>13</v>
      </c>
      <c r="D6" s="6">
        <v>965</v>
      </c>
      <c r="E6" s="6">
        <v>998</v>
      </c>
      <c r="F6" s="6">
        <v>971</v>
      </c>
      <c r="G6" s="6">
        <v>913</v>
      </c>
      <c r="H6" s="6">
        <v>878</v>
      </c>
      <c r="I6" s="6">
        <v>963</v>
      </c>
      <c r="J6" s="6">
        <v>958</v>
      </c>
      <c r="K6" s="6">
        <v>958</v>
      </c>
      <c r="L6" s="6">
        <v>1311</v>
      </c>
      <c r="M6" s="6">
        <v>1229</v>
      </c>
    </row>
    <row r="7" spans="2:13" ht="15">
      <c r="B7" s="4">
        <v>2</v>
      </c>
      <c r="C7" s="5" t="s">
        <v>0</v>
      </c>
      <c r="D7" s="6">
        <v>4755</v>
      </c>
      <c r="E7" s="6">
        <v>5697</v>
      </c>
      <c r="F7" s="6">
        <v>5727</v>
      </c>
      <c r="G7" s="6">
        <v>5878</v>
      </c>
      <c r="H7" s="6">
        <v>5721</v>
      </c>
      <c r="I7" s="6">
        <v>5308</v>
      </c>
      <c r="J7" s="6">
        <v>5168</v>
      </c>
      <c r="K7" s="6">
        <v>5197</v>
      </c>
      <c r="L7" s="6">
        <v>5574</v>
      </c>
      <c r="M7" s="6">
        <v>6181</v>
      </c>
    </row>
    <row r="8" spans="2:13" ht="15">
      <c r="B8" s="4">
        <v>3</v>
      </c>
      <c r="C8" s="5" t="s">
        <v>1</v>
      </c>
      <c r="D8" s="6">
        <v>956</v>
      </c>
      <c r="E8" s="6">
        <v>988</v>
      </c>
      <c r="F8" s="6">
        <v>976</v>
      </c>
      <c r="G8" s="6">
        <v>937</v>
      </c>
      <c r="H8" s="6">
        <v>875</v>
      </c>
      <c r="I8" s="6">
        <v>935</v>
      </c>
      <c r="J8" s="6">
        <v>934</v>
      </c>
      <c r="K8" s="6">
        <v>944</v>
      </c>
      <c r="L8" s="6">
        <v>873</v>
      </c>
      <c r="M8" s="6">
        <v>943</v>
      </c>
    </row>
    <row r="9" spans="2:13" ht="15">
      <c r="B9" s="4">
        <v>4</v>
      </c>
      <c r="C9" s="5" t="s">
        <v>14</v>
      </c>
      <c r="D9" s="6">
        <v>5007</v>
      </c>
      <c r="E9" s="6">
        <v>5158</v>
      </c>
      <c r="F9" s="6">
        <v>5222</v>
      </c>
      <c r="G9" s="6">
        <v>5245</v>
      </c>
      <c r="H9" s="6">
        <v>5206</v>
      </c>
      <c r="I9" s="6">
        <v>5158</v>
      </c>
      <c r="J9" s="6">
        <v>5155</v>
      </c>
      <c r="K9" s="6">
        <v>5290</v>
      </c>
      <c r="L9" s="6">
        <v>5247</v>
      </c>
      <c r="M9" s="6">
        <v>5316</v>
      </c>
    </row>
    <row r="10" spans="2:13" ht="15">
      <c r="B10" s="4">
        <v>5</v>
      </c>
      <c r="C10" s="5" t="s">
        <v>15</v>
      </c>
      <c r="D10" s="6">
        <v>922</v>
      </c>
      <c r="E10" s="6">
        <v>1103</v>
      </c>
      <c r="F10" s="6">
        <v>1034</v>
      </c>
      <c r="G10" s="6">
        <v>1159</v>
      </c>
      <c r="H10" s="6">
        <v>1200</v>
      </c>
      <c r="I10" s="6">
        <v>1207</v>
      </c>
      <c r="J10" s="6">
        <v>1270</v>
      </c>
      <c r="K10" s="6">
        <v>1373</v>
      </c>
      <c r="L10" s="6">
        <v>1457</v>
      </c>
      <c r="M10" s="6">
        <v>1387</v>
      </c>
    </row>
    <row r="11" spans="2:13" ht="15">
      <c r="B11" s="4">
        <v>6</v>
      </c>
      <c r="C11" s="5" t="s">
        <v>16</v>
      </c>
      <c r="D11" s="6">
        <v>487</v>
      </c>
      <c r="E11" s="6">
        <v>488</v>
      </c>
      <c r="F11" s="6">
        <v>616</v>
      </c>
      <c r="G11" s="6">
        <v>604</v>
      </c>
      <c r="H11" s="6">
        <v>614</v>
      </c>
      <c r="I11" s="6">
        <v>688</v>
      </c>
      <c r="J11" s="6">
        <v>585</v>
      </c>
      <c r="K11" s="6">
        <v>619</v>
      </c>
      <c r="L11" s="6">
        <v>492</v>
      </c>
      <c r="M11" s="6">
        <v>568</v>
      </c>
    </row>
    <row r="12" spans="2:13" ht="15">
      <c r="B12" s="4">
        <v>7</v>
      </c>
      <c r="C12" s="5" t="s">
        <v>4</v>
      </c>
      <c r="D12" s="6">
        <v>457</v>
      </c>
      <c r="E12" s="6">
        <v>569</v>
      </c>
      <c r="F12" s="6">
        <v>610</v>
      </c>
      <c r="G12" s="6">
        <v>655</v>
      </c>
      <c r="H12" s="6">
        <v>721</v>
      </c>
      <c r="I12" s="6">
        <v>719</v>
      </c>
      <c r="J12" s="6">
        <v>698</v>
      </c>
      <c r="K12" s="6">
        <v>629</v>
      </c>
      <c r="L12" s="6">
        <v>603</v>
      </c>
      <c r="M12" s="6">
        <v>617</v>
      </c>
    </row>
    <row r="13" spans="2:13" ht="15">
      <c r="B13" s="4">
        <v>8</v>
      </c>
      <c r="C13" s="5" t="s">
        <v>5</v>
      </c>
      <c r="D13" s="6">
        <v>417</v>
      </c>
      <c r="E13" s="6">
        <v>358</v>
      </c>
      <c r="F13" s="6">
        <v>323</v>
      </c>
      <c r="G13" s="6">
        <v>297</v>
      </c>
      <c r="H13" s="6">
        <v>354</v>
      </c>
      <c r="I13" s="6">
        <v>434</v>
      </c>
      <c r="J13" s="6">
        <v>375</v>
      </c>
      <c r="K13" s="6">
        <v>349</v>
      </c>
      <c r="L13" s="6">
        <v>484</v>
      </c>
      <c r="M13" s="6">
        <v>472</v>
      </c>
    </row>
    <row r="14" spans="2:13" ht="15">
      <c r="B14" s="4">
        <v>9</v>
      </c>
      <c r="C14" s="5" t="s">
        <v>17</v>
      </c>
      <c r="D14" s="6">
        <v>75</v>
      </c>
      <c r="E14" s="6">
        <v>80</v>
      </c>
      <c r="F14" s="6">
        <v>65</v>
      </c>
      <c r="G14" s="6">
        <v>76</v>
      </c>
      <c r="H14" s="6">
        <v>77</v>
      </c>
      <c r="I14" s="6">
        <v>54</v>
      </c>
      <c r="J14" s="6">
        <v>69</v>
      </c>
      <c r="K14" s="6">
        <v>81</v>
      </c>
      <c r="L14" s="6">
        <v>100</v>
      </c>
      <c r="M14" s="6">
        <v>219</v>
      </c>
    </row>
    <row r="15" spans="2:13" ht="15">
      <c r="B15" s="4">
        <v>10</v>
      </c>
      <c r="C15" s="5" t="s">
        <v>18</v>
      </c>
      <c r="D15" s="6">
        <v>10</v>
      </c>
      <c r="E15" s="6">
        <v>1</v>
      </c>
      <c r="F15" s="6">
        <v>0</v>
      </c>
      <c r="G15" s="6">
        <v>7</v>
      </c>
      <c r="H15" s="6">
        <v>3</v>
      </c>
      <c r="I15" s="6">
        <v>8</v>
      </c>
      <c r="J15" s="6">
        <v>7</v>
      </c>
      <c r="K15" s="6">
        <v>12</v>
      </c>
      <c r="L15" s="6">
        <v>12</v>
      </c>
      <c r="M15" s="6">
        <v>18</v>
      </c>
    </row>
    <row r="16" spans="2:13" ht="15">
      <c r="B16" s="4">
        <v>11</v>
      </c>
      <c r="C16" s="5" t="s">
        <v>8</v>
      </c>
      <c r="D16" s="6">
        <v>480</v>
      </c>
      <c r="E16" s="6">
        <v>478</v>
      </c>
      <c r="F16" s="6">
        <v>476</v>
      </c>
      <c r="G16" s="6">
        <v>475</v>
      </c>
      <c r="H16" s="6">
        <v>511</v>
      </c>
      <c r="I16" s="6">
        <v>511</v>
      </c>
      <c r="J16" s="6">
        <v>508</v>
      </c>
      <c r="K16" s="6">
        <v>508</v>
      </c>
      <c r="L16" s="6">
        <v>511</v>
      </c>
      <c r="M16" s="6">
        <v>544</v>
      </c>
    </row>
    <row r="17" spans="2:13" ht="15">
      <c r="B17" s="4">
        <v>12</v>
      </c>
      <c r="C17" s="5" t="s">
        <v>9</v>
      </c>
      <c r="D17" s="6">
        <v>482</v>
      </c>
      <c r="E17" s="6">
        <v>477</v>
      </c>
      <c r="F17" s="6">
        <v>445</v>
      </c>
      <c r="G17" s="6">
        <v>454</v>
      </c>
      <c r="H17" s="6">
        <v>476</v>
      </c>
      <c r="I17" s="6">
        <v>480</v>
      </c>
      <c r="J17" s="6">
        <v>485</v>
      </c>
      <c r="K17" s="6">
        <v>485</v>
      </c>
      <c r="L17" s="6">
        <v>490</v>
      </c>
      <c r="M17" s="6">
        <v>564</v>
      </c>
    </row>
    <row r="18" spans="2:13" ht="15.75" thickBot="1">
      <c r="B18" s="7">
        <v>13</v>
      </c>
      <c r="C18" s="8" t="s">
        <v>19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25</v>
      </c>
      <c r="J18" s="9" t="s">
        <v>26</v>
      </c>
      <c r="K18" s="9" t="s">
        <v>27</v>
      </c>
      <c r="L18" s="9" t="s">
        <v>28</v>
      </c>
      <c r="M18" s="12" t="s">
        <v>29</v>
      </c>
    </row>
    <row r="19" ht="15.75" thickTop="1"/>
    <row r="20" spans="2:3" ht="15">
      <c r="B20" s="14" t="s">
        <v>256</v>
      </c>
      <c r="C20" s="14" t="s">
        <v>257</v>
      </c>
    </row>
    <row r="21" spans="2:3" ht="15">
      <c r="B21" s="14"/>
      <c r="C21" s="14" t="s">
        <v>258</v>
      </c>
    </row>
    <row r="22" spans="2:3" ht="15">
      <c r="B22" s="14"/>
      <c r="C22" s="14" t="s">
        <v>259</v>
      </c>
    </row>
    <row r="23" spans="2:3" ht="15">
      <c r="B23" s="14"/>
      <c r="C23" s="14" t="s">
        <v>260</v>
      </c>
    </row>
    <row r="24" spans="2:3" ht="15">
      <c r="B24" s="14"/>
      <c r="C24" s="14" t="s">
        <v>261</v>
      </c>
    </row>
    <row r="25" spans="2:3" ht="15">
      <c r="B25" s="14"/>
      <c r="C25" s="14" t="s">
        <v>262</v>
      </c>
    </row>
  </sheetData>
  <sheetProtection/>
  <mergeCells count="4">
    <mergeCell ref="B4:B5"/>
    <mergeCell ref="C4:C5"/>
    <mergeCell ref="D4:L4"/>
    <mergeCell ref="B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Nori Castro</cp:lastModifiedBy>
  <dcterms:created xsi:type="dcterms:W3CDTF">2019-08-06T21:06:03Z</dcterms:created>
  <dcterms:modified xsi:type="dcterms:W3CDTF">2023-09-28T18:33:57Z</dcterms:modified>
  <cp:category/>
  <cp:version/>
  <cp:contentType/>
  <cp:contentStatus/>
</cp:coreProperties>
</file>